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10"/>
  <workbookPr filterPrivacy="1" showInkAnnotation="0" checkCompatibility="1" defaultThemeVersion="124226"/>
  <xr:revisionPtr revIDLastSave="0" documentId="11_7DF81FCB7F56937D237D3EDBA71905DF15E3D198" xr6:coauthVersionLast="47" xr6:coauthVersionMax="47" xr10:uidLastSave="{00000000-0000-0000-0000-000000000000}"/>
  <bookViews>
    <workbookView xWindow="0" yWindow="0" windowWidth="20496" windowHeight="7752" firstSheet="2" activeTab="2" xr2:uid="{00000000-000D-0000-FFFF-FFFF00000000}"/>
  </bookViews>
  <sheets>
    <sheet name="بيانات وخطة تسويقية للمشروع" sheetId="4" r:id="rId1"/>
    <sheet name="الجوانب الفنية والتمويلية" sheetId="2" r:id="rId2"/>
    <sheet name="الجوانب المالية" sheetId="5" r:id="rId3"/>
    <sheet name="البيانات المالية" sheetId="7" r:id="rId4"/>
  </sheets>
  <definedNames>
    <definedName name="_xlnm.Print_Area" localSheetId="3">'البيانات المالية'!$A$1:$F$47</definedName>
    <definedName name="_xlnm.Print_Area" localSheetId="1">'الجوانب الفنية والتمويلية'!$A$1:$H$176</definedName>
    <definedName name="_xlnm.Print_Area" localSheetId="2">'الجوانب المالية'!$A$1:$K$153</definedName>
    <definedName name="_xlnm.Print_Area" localSheetId="0">'بيانات وخطة تسويقية للمشروع'!$A$1:$L$149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5" l="1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67" i="2"/>
  <c r="G67" i="2" s="1"/>
  <c r="E68" i="2"/>
  <c r="G68" i="2" s="1"/>
  <c r="E69" i="2"/>
  <c r="G69" i="2" s="1"/>
  <c r="E70" i="2"/>
  <c r="G70" i="2" s="1"/>
  <c r="E71" i="2"/>
  <c r="G71" i="2" s="1"/>
  <c r="E72" i="2"/>
  <c r="G72" i="2" s="1"/>
  <c r="E73" i="2"/>
  <c r="G73" i="2" s="1"/>
  <c r="E74" i="2"/>
  <c r="G74" i="2" s="1"/>
  <c r="E75" i="2"/>
  <c r="G75" i="2" s="1"/>
  <c r="E76" i="2"/>
  <c r="G76" i="2" s="1"/>
  <c r="E77" i="2"/>
  <c r="G77" i="2" s="1"/>
  <c r="E78" i="2"/>
  <c r="G78" i="2" s="1"/>
  <c r="E79" i="2"/>
  <c r="G79" i="2" s="1"/>
  <c r="E80" i="2"/>
  <c r="G80" i="2" s="1"/>
  <c r="E81" i="2"/>
  <c r="G81" i="2" s="1"/>
  <c r="E82" i="2"/>
  <c r="G82" i="2" s="1"/>
  <c r="E83" i="2"/>
  <c r="G83" i="2" s="1"/>
  <c r="E84" i="2"/>
  <c r="G84" i="2" s="1"/>
  <c r="E85" i="2"/>
  <c r="G85" i="2" s="1"/>
  <c r="E86" i="2"/>
  <c r="G86" i="2" s="1"/>
  <c r="E87" i="2"/>
  <c r="G87" i="2" s="1"/>
  <c r="E88" i="2"/>
  <c r="G88" i="2" s="1"/>
  <c r="E89" i="2"/>
  <c r="G89" i="2" s="1"/>
  <c r="E90" i="2"/>
  <c r="G90" i="2" s="1"/>
  <c r="E91" i="2"/>
  <c r="G91" i="2" s="1"/>
  <c r="C174" i="2" l="1"/>
  <c r="E119" i="2"/>
  <c r="E61" i="2"/>
  <c r="E60" i="2"/>
  <c r="E16" i="2"/>
  <c r="E62" i="2" l="1"/>
  <c r="E161" i="2"/>
  <c r="C14" i="7"/>
  <c r="D24" i="7"/>
  <c r="G18" i="4"/>
  <c r="D174" i="2"/>
  <c r="C43" i="7" s="1"/>
  <c r="E174" i="2" l="1"/>
  <c r="B92" i="5" l="1"/>
  <c r="B106" i="5" l="1"/>
  <c r="E92" i="5"/>
  <c r="D92" i="5"/>
  <c r="D106" i="5" s="1"/>
  <c r="C92" i="5"/>
  <c r="C106" i="5" s="1"/>
  <c r="D175" i="2"/>
  <c r="C175" i="2"/>
  <c r="E175" i="2"/>
  <c r="F92" i="5" l="1"/>
  <c r="F106" i="5" s="1"/>
  <c r="E127" i="2"/>
  <c r="E41" i="2"/>
  <c r="C12" i="7" s="1"/>
  <c r="E92" i="2" l="1"/>
  <c r="E93" i="2"/>
  <c r="E94" i="2"/>
  <c r="E95" i="2"/>
  <c r="E96" i="2"/>
  <c r="E97" i="2"/>
  <c r="E98" i="2"/>
  <c r="E99" i="2"/>
  <c r="E100" i="2"/>
  <c r="E101" i="2"/>
  <c r="E102" i="2"/>
  <c r="E66" i="2"/>
  <c r="E76" i="5" l="1"/>
  <c r="B83" i="5"/>
  <c r="G20" i="2"/>
  <c r="G21" i="2"/>
  <c r="G22" i="2"/>
  <c r="G23" i="2"/>
  <c r="E75" i="5" l="1"/>
  <c r="E72" i="5"/>
  <c r="E71" i="5"/>
  <c r="E70" i="5"/>
  <c r="E69" i="5"/>
  <c r="E68" i="5"/>
  <c r="E67" i="5"/>
  <c r="E65" i="5"/>
  <c r="E64" i="5"/>
  <c r="E63" i="5"/>
  <c r="E62" i="5"/>
  <c r="E61" i="5"/>
  <c r="E60" i="5"/>
  <c r="E59" i="5"/>
  <c r="E58" i="5"/>
  <c r="G28" i="2"/>
  <c r="G26" i="2"/>
  <c r="G24" i="2"/>
  <c r="G25" i="2"/>
  <c r="G27" i="2"/>
  <c r="G29" i="2"/>
  <c r="E40" i="5" l="1"/>
  <c r="H136" i="5" l="1"/>
  <c r="F136" i="5"/>
  <c r="D136" i="5"/>
  <c r="C132" i="5"/>
  <c r="J132" i="5" s="1"/>
  <c r="J129" i="5"/>
  <c r="I126" i="5"/>
  <c r="J117" i="5"/>
  <c r="B99" i="5"/>
  <c r="B101" i="5" s="1"/>
  <c r="E74" i="5"/>
  <c r="E73" i="5"/>
  <c r="E66" i="5"/>
  <c r="E57" i="5"/>
  <c r="E56" i="5"/>
  <c r="E55" i="5"/>
  <c r="E77" i="5" s="1"/>
  <c r="E137" i="2"/>
  <c r="D154" i="2" s="1"/>
  <c r="G108" i="2" l="1"/>
  <c r="G45" i="2"/>
  <c r="F83" i="5" l="1"/>
  <c r="D83" i="5" s="1"/>
  <c r="C31" i="7"/>
  <c r="C32" i="7" s="1"/>
  <c r="E83" i="5"/>
  <c r="F112" i="2"/>
  <c r="F99" i="5" l="1"/>
  <c r="F101" i="5" s="1"/>
  <c r="C83" i="5"/>
  <c r="F150" i="5"/>
  <c r="C99" i="5"/>
  <c r="C101" i="5" s="1"/>
  <c r="D99" i="5"/>
  <c r="D101" i="5" s="1"/>
  <c r="E99" i="5"/>
  <c r="E101" i="5" s="1"/>
  <c r="G46" i="2"/>
  <c r="G47" i="2"/>
  <c r="G109" i="2" l="1"/>
  <c r="G110" i="2"/>
  <c r="G111" i="2"/>
  <c r="C112" i="2" l="1"/>
  <c r="D112" i="2"/>
  <c r="G92" i="2" l="1"/>
  <c r="G93" i="2"/>
  <c r="G94" i="2"/>
  <c r="G95" i="2"/>
  <c r="G96" i="2"/>
  <c r="G97" i="2"/>
  <c r="G98" i="2"/>
  <c r="G99" i="2"/>
  <c r="G100" i="2"/>
  <c r="G101" i="2"/>
  <c r="G102" i="2"/>
  <c r="G66" i="2"/>
  <c r="G103" i="2" s="1"/>
  <c r="C9" i="5" l="1"/>
  <c r="F9" i="5" s="1"/>
  <c r="H121" i="5" s="1"/>
  <c r="F121" i="5" s="1"/>
  <c r="D121" i="5" s="1"/>
  <c r="B121" i="5" s="1"/>
  <c r="D54" i="2"/>
  <c r="G30" i="2"/>
  <c r="F22" i="5"/>
  <c r="E30" i="5" l="1"/>
  <c r="B120" i="5"/>
  <c r="C121" i="5" s="1"/>
  <c r="G155" i="2"/>
  <c r="G31" i="2"/>
  <c r="G32" i="2" s="1"/>
  <c r="C11" i="7" s="1"/>
  <c r="D152" i="2"/>
  <c r="F19" i="5" s="1"/>
  <c r="D151" i="2"/>
  <c r="F18" i="5" s="1"/>
  <c r="D148" i="2"/>
  <c r="G148" i="2" s="1"/>
  <c r="D143" i="2"/>
  <c r="D55" i="2"/>
  <c r="D141" i="2" l="1"/>
  <c r="D120" i="5"/>
  <c r="F120" i="5" s="1"/>
  <c r="C10" i="5"/>
  <c r="F10" i="5" s="1"/>
  <c r="H125" i="5" s="1"/>
  <c r="F125" i="5" s="1"/>
  <c r="D125" i="5" s="1"/>
  <c r="B125" i="5" s="1"/>
  <c r="C7" i="5"/>
  <c r="F7" i="5" s="1"/>
  <c r="F15" i="5"/>
  <c r="C20" i="7" s="1"/>
  <c r="E121" i="5"/>
  <c r="G154" i="2"/>
  <c r="F21" i="5"/>
  <c r="G141" i="2"/>
  <c r="D52" i="2"/>
  <c r="G152" i="2"/>
  <c r="G151" i="2"/>
  <c r="E112" i="2"/>
  <c r="G143" i="2"/>
  <c r="C36" i="7" l="1"/>
  <c r="D20" i="7"/>
  <c r="F86" i="5"/>
  <c r="D86" i="5" s="1"/>
  <c r="B118" i="5"/>
  <c r="D118" i="5" s="1"/>
  <c r="B124" i="5"/>
  <c r="D124" i="5" s="1"/>
  <c r="G121" i="5"/>
  <c r="H120" i="5"/>
  <c r="J121" i="5" s="1"/>
  <c r="H119" i="5"/>
  <c r="F119" i="5" s="1"/>
  <c r="D119" i="5" s="1"/>
  <c r="B119" i="5" s="1"/>
  <c r="C119" i="5" s="1"/>
  <c r="B86" i="5" l="1"/>
  <c r="C125" i="5"/>
  <c r="E119" i="5"/>
  <c r="F118" i="5"/>
  <c r="E125" i="5"/>
  <c r="F124" i="5"/>
  <c r="B104" i="5"/>
  <c r="D104" i="5"/>
  <c r="F104" i="5"/>
  <c r="G112" i="2"/>
  <c r="D149" i="2"/>
  <c r="G48" i="2"/>
  <c r="C13" i="7" s="1"/>
  <c r="D15" i="7" s="1"/>
  <c r="D150" i="2" l="1"/>
  <c r="F17" i="5" s="1"/>
  <c r="C18" i="7" s="1"/>
  <c r="C8" i="5"/>
  <c r="F8" i="5" s="1"/>
  <c r="G149" i="2"/>
  <c r="F16" i="5"/>
  <c r="C17" i="7" s="1"/>
  <c r="G125" i="5"/>
  <c r="H124" i="5"/>
  <c r="J125" i="5" s="1"/>
  <c r="G119" i="5"/>
  <c r="H118" i="5"/>
  <c r="D53" i="2"/>
  <c r="D56" i="2" s="1"/>
  <c r="D142" i="2"/>
  <c r="E162" i="2"/>
  <c r="B122" i="5" l="1"/>
  <c r="D122" i="5" s="1"/>
  <c r="D18" i="7"/>
  <c r="C35" i="7"/>
  <c r="C34" i="7"/>
  <c r="D17" i="7"/>
  <c r="G150" i="2"/>
  <c r="H123" i="5"/>
  <c r="F123" i="5" s="1"/>
  <c r="D123" i="5" s="1"/>
  <c r="B123" i="5" s="1"/>
  <c r="C123" i="5" s="1"/>
  <c r="C126" i="5" s="1"/>
  <c r="F11" i="5"/>
  <c r="E29" i="5" s="1"/>
  <c r="J119" i="5"/>
  <c r="G142" i="2"/>
  <c r="G144" i="2" s="1"/>
  <c r="E31" i="5" s="1"/>
  <c r="C37" i="7" l="1"/>
  <c r="C38" i="7" s="1"/>
  <c r="E32" i="5"/>
  <c r="B126" i="5"/>
  <c r="B127" i="5" s="1"/>
  <c r="F23" i="5"/>
  <c r="E123" i="5"/>
  <c r="E126" i="5" s="1"/>
  <c r="F122" i="5"/>
  <c r="D126" i="5"/>
  <c r="D127" i="5" s="1"/>
  <c r="D153" i="2"/>
  <c r="F87" i="5" l="1"/>
  <c r="B87" i="5" s="1"/>
  <c r="C40" i="7"/>
  <c r="C87" i="5"/>
  <c r="G153" i="2"/>
  <c r="G156" i="2" s="1"/>
  <c r="E163" i="2" s="1"/>
  <c r="E164" i="2" s="1"/>
  <c r="D168" i="2" s="1"/>
  <c r="D25" i="7" s="1"/>
  <c r="F20" i="5"/>
  <c r="G123" i="5"/>
  <c r="G126" i="5" s="1"/>
  <c r="H122" i="5"/>
  <c r="F126" i="5"/>
  <c r="E144" i="5"/>
  <c r="E140" i="5"/>
  <c r="D156" i="2"/>
  <c r="F85" i="5" s="1"/>
  <c r="F24" i="5" l="1"/>
  <c r="F34" i="5" s="1"/>
  <c r="F140" i="5" s="1"/>
  <c r="A140" i="5" s="1"/>
  <c r="C19" i="7"/>
  <c r="E87" i="5"/>
  <c r="D87" i="5"/>
  <c r="D170" i="2"/>
  <c r="C85" i="5"/>
  <c r="B85" i="5"/>
  <c r="D85" i="5"/>
  <c r="E85" i="5"/>
  <c r="E88" i="5" s="1"/>
  <c r="E89" i="5" s="1"/>
  <c r="D88" i="5"/>
  <c r="D89" i="5" s="1"/>
  <c r="F88" i="5"/>
  <c r="F89" i="5" s="1"/>
  <c r="C88" i="5"/>
  <c r="C89" i="5" s="1"/>
  <c r="J123" i="5"/>
  <c r="H126" i="5"/>
  <c r="H127" i="5" s="1"/>
  <c r="F35" i="5"/>
  <c r="F103" i="5"/>
  <c r="F127" i="5"/>
  <c r="B97" i="5"/>
  <c r="F144" i="5" l="1"/>
  <c r="A144" i="5" s="1"/>
  <c r="C39" i="7"/>
  <c r="D19" i="7"/>
  <c r="D21" i="7" s="1"/>
  <c r="C21" i="7"/>
  <c r="B88" i="5"/>
  <c r="B89" i="5" s="1"/>
  <c r="B91" i="5" s="1"/>
  <c r="C103" i="5"/>
  <c r="C91" i="5"/>
  <c r="B103" i="5"/>
  <c r="F90" i="5"/>
  <c r="C41" i="7" s="1"/>
  <c r="F97" i="5"/>
  <c r="D103" i="5"/>
  <c r="D91" i="5"/>
  <c r="E103" i="5"/>
  <c r="C42" i="7" l="1"/>
  <c r="C44" i="7" s="1"/>
  <c r="D23" i="7"/>
  <c r="G17" i="4" s="1"/>
  <c r="D107" i="5"/>
  <c r="D108" i="5" s="1"/>
  <c r="B107" i="5"/>
  <c r="B108" i="5" s="1"/>
  <c r="B109" i="5" s="1"/>
  <c r="C107" i="5"/>
  <c r="C108" i="5" s="1"/>
  <c r="D93" i="5"/>
  <c r="G135" i="5" s="1"/>
  <c r="G136" i="5" s="1"/>
  <c r="B93" i="5"/>
  <c r="C135" i="5" s="1"/>
  <c r="C93" i="5"/>
  <c r="E135" i="5" s="1"/>
  <c r="E136" i="5" s="1"/>
  <c r="E90" i="5"/>
  <c r="F105" i="5"/>
  <c r="F91" i="5"/>
  <c r="F93" i="5" s="1"/>
  <c r="C116" i="5" l="1"/>
  <c r="C127" i="5" s="1"/>
  <c r="C97" i="5"/>
  <c r="C109" i="5" s="1"/>
  <c r="E116" i="5" s="1"/>
  <c r="E127" i="5" s="1"/>
  <c r="J126" i="5" s="1"/>
  <c r="E105" i="5"/>
  <c r="E106" i="5"/>
  <c r="F107" i="5"/>
  <c r="F108" i="5" s="1"/>
  <c r="F109" i="5" s="1"/>
  <c r="E91" i="5"/>
  <c r="E147" i="5"/>
  <c r="F153" i="5"/>
  <c r="E150" i="5"/>
  <c r="A150" i="5" s="1"/>
  <c r="D97" i="5"/>
  <c r="D109" i="5" s="1"/>
  <c r="E107" i="5" l="1"/>
  <c r="E108" i="5" s="1"/>
  <c r="E93" i="5"/>
  <c r="I135" i="5" s="1"/>
  <c r="I136" i="5" s="1"/>
  <c r="E97" i="5"/>
  <c r="G116" i="5"/>
  <c r="G127" i="5" s="1"/>
  <c r="E109" i="5" l="1"/>
  <c r="I116" i="5" s="1"/>
  <c r="J116" i="5" s="1"/>
  <c r="J127" i="5" s="1"/>
  <c r="I127" i="5" l="1"/>
  <c r="E169" i="2"/>
  <c r="E168" i="2"/>
  <c r="C134" i="5"/>
  <c r="J133" i="5" s="1"/>
  <c r="E153" i="5"/>
  <c r="A153" i="5" s="1"/>
  <c r="F147" i="5"/>
  <c r="A147" i="5" s="1"/>
  <c r="E170" i="2" l="1"/>
  <c r="C136" i="5"/>
  <c r="J134" i="5"/>
  <c r="J136" i="5" l="1"/>
  <c r="J135" i="5"/>
</calcChain>
</file>

<file path=xl/sharedStrings.xml><?xml version="1.0" encoding="utf-8"?>
<sst xmlns="http://schemas.openxmlformats.org/spreadsheetml/2006/main" count="435" uniqueCount="334">
  <si>
    <t>دراسة جدوى مشروع</t>
  </si>
  <si>
    <t>خطة المشروع</t>
  </si>
  <si>
    <t>القسم الأول: بيانات عامة</t>
  </si>
  <si>
    <t>أولاً : بيانات عامة عن المشروع</t>
  </si>
  <si>
    <t>البيــــــــــــــــــــــــــــــــــــــــــــــــان</t>
  </si>
  <si>
    <t>التفصيــــــــــــــــــــــــــــل</t>
  </si>
  <si>
    <t>اســــــم المشـروع</t>
  </si>
  <si>
    <t>تخصص المشروع</t>
  </si>
  <si>
    <t>مساحة مقر المشروع</t>
  </si>
  <si>
    <t>مساحة المستودع ( إن وجد )</t>
  </si>
  <si>
    <t>المنطقة</t>
  </si>
  <si>
    <t>المدينة / القرية</t>
  </si>
  <si>
    <t>الحي</t>
  </si>
  <si>
    <t>الشارع</t>
  </si>
  <si>
    <t>إجمالي رأس مال المشروع</t>
  </si>
  <si>
    <t>قيمة التمويل المطلوب من جمعية ماجد للتنمية المجتمعية</t>
  </si>
  <si>
    <t>ثانيأ: بيانات عامة عن صاحبة المشروع</t>
  </si>
  <si>
    <t>الاسم</t>
  </si>
  <si>
    <t>سنة الميلاد</t>
  </si>
  <si>
    <t>المؤهل الدراسي</t>
  </si>
  <si>
    <t>التخصص</t>
  </si>
  <si>
    <t>سنة الحصول على المؤهل</t>
  </si>
  <si>
    <t>مجال الخبرة</t>
  </si>
  <si>
    <t>عدد سنوات الخبرة في نفس المجال</t>
  </si>
  <si>
    <t>رقم السجل المدني</t>
  </si>
  <si>
    <t>الهاتف الجوال</t>
  </si>
  <si>
    <t>ثالثاً: وصف فكرة المشروع</t>
  </si>
  <si>
    <t>تجاري</t>
  </si>
  <si>
    <t>نشاط المشروع:</t>
  </si>
  <si>
    <t>صناعي</t>
  </si>
  <si>
    <t>خدمي</t>
  </si>
  <si>
    <t>المنتجات أو الخدمات ( بشكل مختصر )</t>
  </si>
  <si>
    <t>يلبي المشروع الحاجات الأتية للعملاء:</t>
  </si>
  <si>
    <t>يقوم المشروع بالبيع بالطرق الآتية:</t>
  </si>
  <si>
    <t> المهارات الفنية المتخصصة ( كيفية تأمينها ):</t>
  </si>
  <si>
    <t>أسباب اختياري لفكرة المشروع:</t>
  </si>
  <si>
    <r>
      <rPr>
        <b/>
        <sz val="11"/>
        <color theme="4" tint="-0.249977111117893"/>
        <rFont val="TheSansArab SemiLight"/>
        <family val="2"/>
      </rPr>
      <t xml:space="preserve">             </t>
    </r>
    <r>
      <rPr>
        <b/>
        <u/>
        <sz val="11"/>
        <color theme="4" tint="-0.249977111117893"/>
        <rFont val="TheSansArab SemiLight"/>
        <family val="2"/>
      </rPr>
      <t>القسم الثاني : تخطيط الجوانب التسويقية للمشروع</t>
    </r>
  </si>
  <si>
    <t>أولاً : العملاء</t>
  </si>
  <si>
    <t>العملاء</t>
  </si>
  <si>
    <t>مجموعة المنتجات أو الخدمات التي يحتاجونها</t>
  </si>
  <si>
    <t>ثانياً: المنافسين</t>
  </si>
  <si>
    <t>اسم المنافس</t>
  </si>
  <si>
    <t>المنتجات  /  الخدمات</t>
  </si>
  <si>
    <t>نقاط القوة</t>
  </si>
  <si>
    <t>نقاط الضعف</t>
  </si>
  <si>
    <t>ثالثاً: تحليل SWOT</t>
  </si>
  <si>
    <t>البيئة الداخلية للمشروع</t>
  </si>
  <si>
    <t xml:space="preserve">(W)    مواطن الضعف الداخلية </t>
  </si>
  <si>
    <t xml:space="preserve">(S)    مواطن القوة الداخلية </t>
  </si>
  <si>
    <t>البيئة الخارجية للمشروع</t>
  </si>
  <si>
    <t>(O) الفرص الخارجية</t>
  </si>
  <si>
    <t>(WO)  المبادرات المبنية على مواطن الضعف الداخلية وعلى الفرص الخارجية</t>
  </si>
  <si>
    <t>(SO )   المبادرات المبنية على مواطن القوة الداخلية وعلى الفرص الخارجية</t>
  </si>
  <si>
    <t>(T) التهديدات الخارجية</t>
  </si>
  <si>
    <t>(WT)   المبادرات المبنية على مواطن الضعف الداخلية وعلى التهديدات الخارجية</t>
  </si>
  <si>
    <t>(ST)   المبادرات المبنية على مواطن القوة الداخلية وعلى التهديدات الخارجية</t>
  </si>
  <si>
    <t>رابعا : المنتجات والأسعار</t>
  </si>
  <si>
    <t>م</t>
  </si>
  <si>
    <t>المنتجات / الخدمات ( بشكل مفصل )</t>
  </si>
  <si>
    <t>أسعار المنافسين</t>
  </si>
  <si>
    <t>السعر الأكثر شيوعا</t>
  </si>
  <si>
    <t>أسعاري المبدئية</t>
  </si>
  <si>
    <t>أقل سعر</t>
  </si>
  <si>
    <t>أعلى سعر</t>
  </si>
  <si>
    <t>خامسا : الموقع :</t>
  </si>
  <si>
    <t>ملك</t>
  </si>
  <si>
    <t>نوع العقار</t>
  </si>
  <si>
    <t>ايجار</t>
  </si>
  <si>
    <t>البيـــان</t>
  </si>
  <si>
    <t>التفصيـــــل</t>
  </si>
  <si>
    <t>وصف الموقع</t>
  </si>
  <si>
    <t>مساحة الموقع</t>
  </si>
  <si>
    <t>إجمالي المساحة :         م</t>
  </si>
  <si>
    <t>الــــــــــــــــــطول :          م</t>
  </si>
  <si>
    <t>الــعـــــــــــــرض :          م</t>
  </si>
  <si>
    <t>ايجابيات الموقع</t>
  </si>
  <si>
    <t>عدم وجود محل منافس</t>
  </si>
  <si>
    <t>سلبيات الموقع</t>
  </si>
  <si>
    <t>قنوات التوزيع</t>
  </si>
  <si>
    <t>الحضور للمحل</t>
  </si>
  <si>
    <t>التوصيل للعملاء</t>
  </si>
  <si>
    <t>*</t>
  </si>
  <si>
    <t>الإيجار السنوي</t>
  </si>
  <si>
    <t>إيجار المبنى</t>
  </si>
  <si>
    <t>إيجار المستودع</t>
  </si>
  <si>
    <t>القسم الثالث:تخطيط الجوانب الفنية والتمويلية للمشروع</t>
  </si>
  <si>
    <t>أولاً: احتياجات المشروع من مصاريف التأسيس</t>
  </si>
  <si>
    <t>البيان</t>
  </si>
  <si>
    <t xml:space="preserve">القيمة بالريال </t>
  </si>
  <si>
    <t xml:space="preserve">دراسات فنية واقتصادية </t>
  </si>
  <si>
    <t xml:space="preserve">اعمال التشطيبات </t>
  </si>
  <si>
    <t xml:space="preserve">اعمال الديكور </t>
  </si>
  <si>
    <t xml:space="preserve">رسوم اللوحة ورخصة البلدية </t>
  </si>
  <si>
    <t xml:space="preserve">السجل التجاري واشتراك الغرفة التجارية </t>
  </si>
  <si>
    <t xml:space="preserve">اخرى </t>
  </si>
  <si>
    <t xml:space="preserve">المجموع </t>
  </si>
  <si>
    <t xml:space="preserve">احتياجات المشروع من الأجهزة والمعدات </t>
  </si>
  <si>
    <t xml:space="preserve">البيان </t>
  </si>
  <si>
    <t xml:space="preserve">العدد </t>
  </si>
  <si>
    <t xml:space="preserve">إجمالي القيمة </t>
  </si>
  <si>
    <t>المجموع</t>
  </si>
  <si>
    <t xml:space="preserve">                        احتياطي زيادة الاسعار </t>
  </si>
  <si>
    <t xml:space="preserve">الأجمالي </t>
  </si>
  <si>
    <t>احتياجات المشروع من الأثاث والتجهيزات المكتبية</t>
  </si>
  <si>
    <t>التكلفة</t>
  </si>
  <si>
    <t xml:space="preserve">الأثاث </t>
  </si>
  <si>
    <t>التكييف</t>
  </si>
  <si>
    <t>أجهزة الحاسب وملحقاته</t>
  </si>
  <si>
    <t>برامج مهمة</t>
  </si>
  <si>
    <t xml:space="preserve">أجهزة الاتصالات </t>
  </si>
  <si>
    <t>احتياجات المشروع من السيارات والاليات</t>
  </si>
  <si>
    <t>البيــــــــــــــــــان</t>
  </si>
  <si>
    <t>السعر</t>
  </si>
  <si>
    <t>العدد</t>
  </si>
  <si>
    <t>التكلفة الاجمالية</t>
  </si>
  <si>
    <t>اجمالي رأس المال العامل</t>
  </si>
  <si>
    <t>القيمة بالريال</t>
  </si>
  <si>
    <t>الالات والمعدات</t>
  </si>
  <si>
    <t>السيارات</t>
  </si>
  <si>
    <t>الأثاث والتجهيزات</t>
  </si>
  <si>
    <t>مصاريف التأسيس</t>
  </si>
  <si>
    <t>ثانياً: تقدير احتياجات المشروع من تكاليف التشغيل النقدية</t>
  </si>
  <si>
    <t>التكلفة السنوية</t>
  </si>
  <si>
    <t>ايجار المبنى</t>
  </si>
  <si>
    <t>ايجار المستودع</t>
  </si>
  <si>
    <t xml:space="preserve">الآلات  والمعدات </t>
  </si>
  <si>
    <t>احتياجات المشروع من المواد الأولية</t>
  </si>
  <si>
    <t xml:space="preserve">اسم الصنف </t>
  </si>
  <si>
    <t>وحدة القياس</t>
  </si>
  <si>
    <t>الكمية الشهرية</t>
  </si>
  <si>
    <t xml:space="preserve">الكمية السنوية </t>
  </si>
  <si>
    <t xml:space="preserve">سعر الوحدة </t>
  </si>
  <si>
    <t xml:space="preserve">التكلفة السنوية </t>
  </si>
  <si>
    <t xml:space="preserve">الإجمالي </t>
  </si>
  <si>
    <t>احتياجات المشروع من الكوادر البشرية</t>
  </si>
  <si>
    <t xml:space="preserve">الوظيفة </t>
  </si>
  <si>
    <t xml:space="preserve">الراتب الشهري </t>
  </si>
  <si>
    <t>تأمينات اجتماعية</t>
  </si>
  <si>
    <t>بدلات ومصاريف اخرى</t>
  </si>
  <si>
    <t xml:space="preserve">إجمالي الرواتب السنوية </t>
  </si>
  <si>
    <t xml:space="preserve">المدير العام </t>
  </si>
  <si>
    <t>موظف1</t>
  </si>
  <si>
    <t>موظف2</t>
  </si>
  <si>
    <t>موظف3</t>
  </si>
  <si>
    <t>احتياجات المشروع من المنافع العامة</t>
  </si>
  <si>
    <t>الهاتف</t>
  </si>
  <si>
    <t>الكهرباء</t>
  </si>
  <si>
    <t>أخرى (الوقود، الغاز..)</t>
  </si>
  <si>
    <t xml:space="preserve"> المجموع</t>
  </si>
  <si>
    <t>التكلفة التقديرية لمصروفات التسويق</t>
  </si>
  <si>
    <t>مصروفات دعاية واعلان</t>
  </si>
  <si>
    <t>مواقع التواصل الاجتماعي</t>
  </si>
  <si>
    <t>مطبوعات ونشرات</t>
  </si>
  <si>
    <t>موقع الانترنت</t>
  </si>
  <si>
    <t>مصروفات تسويقية متنوعة</t>
  </si>
  <si>
    <t>التكلفة التقديرية للمصروفات العمومية والادارية</t>
  </si>
  <si>
    <t>الهاتف والفاكس والأنترنت</t>
  </si>
  <si>
    <t>قرطاسية ومطبوعات</t>
  </si>
  <si>
    <t>خدمات عامة وضيافة</t>
  </si>
  <si>
    <t>بترول(بنزين، ديزل)</t>
  </si>
  <si>
    <t>مصروفات نقل وانتقال + رسوم جمارك</t>
  </si>
  <si>
    <t>مصروفات متنوعة</t>
  </si>
  <si>
    <t>التكلفة التقديرية لمصروفات الصيانة والإصلاح</t>
  </si>
  <si>
    <t>قيمة الأصل</t>
  </si>
  <si>
    <t>معدل الصيانة</t>
  </si>
  <si>
    <t>قيمة الصيانة</t>
  </si>
  <si>
    <t xml:space="preserve">الآلات والمعدات </t>
  </si>
  <si>
    <t xml:space="preserve">سيارات ووسائل النقل والآليات </t>
  </si>
  <si>
    <t>التجهيزات الإدارية والمكتبية</t>
  </si>
  <si>
    <t xml:space="preserve">أثاث ولوازم مكتبية وتجهيزات </t>
  </si>
  <si>
    <t>الاجمالي</t>
  </si>
  <si>
    <t>إجمالي رأس المال العامل</t>
  </si>
  <si>
    <t>تكاليف التشغيل السنوية</t>
  </si>
  <si>
    <t xml:space="preserve"> رأس المال العامل </t>
  </si>
  <si>
    <t xml:space="preserve">الإيجارات ( ستة شهور ) </t>
  </si>
  <si>
    <t>المواد اللازمة</t>
  </si>
  <si>
    <t>أجور العاملين (الكوادر البشرية)</t>
  </si>
  <si>
    <t xml:space="preserve">الرواتب والأجور </t>
  </si>
  <si>
    <t xml:space="preserve">المنافع العامة </t>
  </si>
  <si>
    <t>مصاريف التسويق</t>
  </si>
  <si>
    <t xml:space="preserve">مصاريف الدعاية والأعلان </t>
  </si>
  <si>
    <t>مصاريف الصيانة</t>
  </si>
  <si>
    <t xml:space="preserve">مصاريف الصيانة والاصلاح </t>
  </si>
  <si>
    <t>مصاريف إدارية وعمومية</t>
  </si>
  <si>
    <t xml:space="preserve">مصاريف عمومية وإدارية </t>
  </si>
  <si>
    <t xml:space="preserve">مصاريف اخرى </t>
  </si>
  <si>
    <t>* جميعها ربع سنوي ماعدا الايجار نصف سنوي</t>
  </si>
  <si>
    <t>ثالثاً: رأس المال المستثمر ومصادر التمويل</t>
  </si>
  <si>
    <t>رأس المال المستثمر في المشروع</t>
  </si>
  <si>
    <t>اجمالي القيمة</t>
  </si>
  <si>
    <t>مصاريف التـأسيس</t>
  </si>
  <si>
    <t xml:space="preserve">رأس المال الثابت </t>
  </si>
  <si>
    <t>رأس المال العامل</t>
  </si>
  <si>
    <t>اجمالي رأس مال المشروع</t>
  </si>
  <si>
    <t>مصادر التمويل</t>
  </si>
  <si>
    <t>القيمة</t>
  </si>
  <si>
    <t>النسبة المؤية</t>
  </si>
  <si>
    <t xml:space="preserve">تمويل من صاحب المشروع </t>
  </si>
  <si>
    <t>تمويل من ماجد للتنمية المجتمعية</t>
  </si>
  <si>
    <t>الأقساط الشهرية :</t>
  </si>
  <si>
    <t>قيمة القرض</t>
  </si>
  <si>
    <t>قيمة القسط</t>
  </si>
  <si>
    <t>عدد الأقساط</t>
  </si>
  <si>
    <t>تمويل ماجد للتنمية</t>
  </si>
  <si>
    <t>القسم الرابع:تخطيط الجوانب المالية للمشروع</t>
  </si>
  <si>
    <t>أولاً: حساب اجمالي تكاليف التشغيل السنوية</t>
  </si>
  <si>
    <t>تكاليف التشغيل غير النقدية( الاهلاكات)</t>
  </si>
  <si>
    <t>معدل الاهلاك</t>
  </si>
  <si>
    <t>قيمة الاهلاك</t>
  </si>
  <si>
    <t xml:space="preserve">السيارات والآليات </t>
  </si>
  <si>
    <t xml:space="preserve">الأثاث واللوازم المكتبية </t>
  </si>
  <si>
    <t xml:space="preserve">مصاريف التأسيس </t>
  </si>
  <si>
    <t>اجمالي تكاليف التشغيل السنوية</t>
  </si>
  <si>
    <t>تكاليف التشغيل النقدية</t>
  </si>
  <si>
    <t xml:space="preserve">الإيجارات </t>
  </si>
  <si>
    <t>أجور العاملن (الكوادر البشرية)</t>
  </si>
  <si>
    <t>التسويق والدعاية</t>
  </si>
  <si>
    <t>تكاليف الصيانة</t>
  </si>
  <si>
    <t xml:space="preserve">مصاريف أخرى </t>
  </si>
  <si>
    <t xml:space="preserve">تكاليف التشغيل غير النقدية  </t>
  </si>
  <si>
    <t>اهلاك الاصول الثابتة واطفاء مصاريف التأسيس</t>
  </si>
  <si>
    <t>تكاليف التشغيل الثابتة والمتغيرة</t>
  </si>
  <si>
    <t>كلي بالريال</t>
  </si>
  <si>
    <t xml:space="preserve">التكاليف الثابتة </t>
  </si>
  <si>
    <t>تكاليف التشغيل غير النقدية</t>
  </si>
  <si>
    <t xml:space="preserve">الايجارات السنوية </t>
  </si>
  <si>
    <t xml:space="preserve">مجموع التكاليف الثابتة </t>
  </si>
  <si>
    <t>التكاليف المتغيرة</t>
  </si>
  <si>
    <t>تكاليف التشغيل السنوية يطرح منها التكاليف الثابتة</t>
  </si>
  <si>
    <t>مجموع التكاليف المتغيرة</t>
  </si>
  <si>
    <t>ثانيأً: تقدير الإيرادات</t>
  </si>
  <si>
    <t>العوائد (الإيرادات) السنوية</t>
  </si>
  <si>
    <t>المنتج / الخدمة</t>
  </si>
  <si>
    <t>عدد الوحدات المباعة في السنة</t>
  </si>
  <si>
    <t>القوائم المالية</t>
  </si>
  <si>
    <t>الربع الأول</t>
  </si>
  <si>
    <t>الربع الثاني</t>
  </si>
  <si>
    <t>الربع الثالث</t>
  </si>
  <si>
    <t xml:space="preserve">الربع الرابع </t>
  </si>
  <si>
    <t xml:space="preserve">مجموع السنة </t>
  </si>
  <si>
    <t>العوائد المتوقعة</t>
  </si>
  <si>
    <t xml:space="preserve">يخصم المصروفات </t>
  </si>
  <si>
    <t>تكاليف تشغيل نقدية بدون الإيجار</t>
  </si>
  <si>
    <t xml:space="preserve">مصروف الإيجار </t>
  </si>
  <si>
    <t xml:space="preserve">تكاليف غير نقدية </t>
  </si>
  <si>
    <t xml:space="preserve">إجمالي المصروفات </t>
  </si>
  <si>
    <t xml:space="preserve">الربح قبل الزكاة </t>
  </si>
  <si>
    <t>الزكاة السنوية (%2.5)</t>
  </si>
  <si>
    <t xml:space="preserve">الربح بعد الزكاة </t>
  </si>
  <si>
    <t>الأقساط الشهرية</t>
  </si>
  <si>
    <t>الربح الصافي</t>
  </si>
  <si>
    <t xml:space="preserve">قائمة التدفقات النقدية التقديرية </t>
  </si>
  <si>
    <t xml:space="preserve">رصيد النقدية في اول الفترة </t>
  </si>
  <si>
    <t>التدفقات النقدية الداخلة :</t>
  </si>
  <si>
    <t xml:space="preserve">إيراد المبيعات </t>
  </si>
  <si>
    <t xml:space="preserve">مصادر أخرى </t>
  </si>
  <si>
    <t xml:space="preserve">مجموع التدفقات النقدية الداخلة </t>
  </si>
  <si>
    <t>التدفقات النقدية الخارجة :</t>
  </si>
  <si>
    <t xml:space="preserve">مبلغ الزكاة </t>
  </si>
  <si>
    <t>مجموع التدفقات النقدية الخارجة</t>
  </si>
  <si>
    <t xml:space="preserve">الفائض او العجز </t>
  </si>
  <si>
    <t xml:space="preserve">رصيد النقدية في أخر الفترة </t>
  </si>
  <si>
    <t xml:space="preserve">قائمة المركز المالي التقديرية </t>
  </si>
  <si>
    <t>السنوي</t>
  </si>
  <si>
    <t>المبلغ الجزئي</t>
  </si>
  <si>
    <t>المبلغ الكلي</t>
  </si>
  <si>
    <t>أولاً الأصول :</t>
  </si>
  <si>
    <t xml:space="preserve">الأصول المتداولة </t>
  </si>
  <si>
    <t xml:space="preserve">النقدية </t>
  </si>
  <si>
    <t>الاصول الثابتة</t>
  </si>
  <si>
    <t xml:space="preserve">مجمع اهلاك الآلات </t>
  </si>
  <si>
    <t xml:space="preserve">أثاث وتجهيزات مكتبية </t>
  </si>
  <si>
    <t>معدل اهلاك الأثاث</t>
  </si>
  <si>
    <t xml:space="preserve">سيارات وآليات </t>
  </si>
  <si>
    <t xml:space="preserve">معدل اهلاك السيارات </t>
  </si>
  <si>
    <t>مجمع اهلاك التأسيس</t>
  </si>
  <si>
    <t>اجمالي الاصول الثابتة</t>
  </si>
  <si>
    <t xml:space="preserve">إجمالي الأصول </t>
  </si>
  <si>
    <t>ثانياً : الخصوم وحقوق الملكية :</t>
  </si>
  <si>
    <t>الخصوم قصيرة الأجل</t>
  </si>
  <si>
    <t>موردون</t>
  </si>
  <si>
    <t xml:space="preserve">الخصوم طويلة الأجل </t>
  </si>
  <si>
    <t>قرض ماجد للتنمية المجتمعية</t>
  </si>
  <si>
    <t xml:space="preserve">حقوق الملكية </t>
  </si>
  <si>
    <t xml:space="preserve">رأس المال </t>
  </si>
  <si>
    <t xml:space="preserve">الأرباح </t>
  </si>
  <si>
    <t xml:space="preserve">إجمالي الخصوم وحقوق الملكية </t>
  </si>
  <si>
    <t>رابعاً : المؤشرات  المالية</t>
  </si>
  <si>
    <t>نقطة التعادل</t>
  </si>
  <si>
    <t>التكاليف الثابتة</t>
  </si>
  <si>
    <t>الايرادات - التكاليف المتغيرة</t>
  </si>
  <si>
    <t xml:space="preserve">اثر انخفاض الايرادات بمقدار 10%على نقطة التعادل </t>
  </si>
  <si>
    <t xml:space="preserve">مستوى التشغيل عند نقطة التعادل </t>
  </si>
  <si>
    <t xml:space="preserve">معدل العائد على الاستثمار </t>
  </si>
  <si>
    <t xml:space="preserve">صافي الربح </t>
  </si>
  <si>
    <t>رأس المال المستثمر</t>
  </si>
  <si>
    <t xml:space="preserve">هامش الربح الصافي </t>
  </si>
  <si>
    <t>الايرادات</t>
  </si>
  <si>
    <t>فترة استرداد رأس المال</t>
  </si>
  <si>
    <t xml:space="preserve">رأس </t>
  </si>
  <si>
    <t>صافي</t>
  </si>
  <si>
    <t>الملخص المالي لدراسة الجدوى</t>
  </si>
  <si>
    <t>بيانات الدراسة المالية :</t>
  </si>
  <si>
    <t>الــبـــــيـــــان</t>
  </si>
  <si>
    <t>المبلغ</t>
  </si>
  <si>
    <t>الإجمالي</t>
  </si>
  <si>
    <t>ملاحظات</t>
  </si>
  <si>
    <t>الأصول الثابتة (القيمة بالكامل)</t>
  </si>
  <si>
    <t>مصاريف تأسيس</t>
  </si>
  <si>
    <t>إجمالي الأصول الثابتة (القيمة بالكامل)</t>
  </si>
  <si>
    <t>رأس المال العامل:</t>
  </si>
  <si>
    <t>المواد الأولية</t>
  </si>
  <si>
    <t>المصاريف التشغيلية (رواتب،تغليف،تراخيص،نقل)</t>
  </si>
  <si>
    <t>المصاريف الإدارية والعمومية (صيانة،كهرباء،تسويق)</t>
  </si>
  <si>
    <t>الايجار</t>
  </si>
  <si>
    <t>اجمالي التكاليف الرأسمالية</t>
  </si>
  <si>
    <t>مساهمة صاحب المشروع</t>
  </si>
  <si>
    <t>قائمة الدخل : (سنوي)</t>
  </si>
  <si>
    <t>البـــــيـــــان</t>
  </si>
  <si>
    <t>السنة الأولى</t>
  </si>
  <si>
    <t>السنة الثانية</t>
  </si>
  <si>
    <t>المقبوضات :</t>
  </si>
  <si>
    <t>الإيرادات</t>
  </si>
  <si>
    <t>اجمالي المقبوضات</t>
  </si>
  <si>
    <t>المصروفات :</t>
  </si>
  <si>
    <t>المصروفات التشغيلية (الانتاجية)</t>
  </si>
  <si>
    <t>اجمالي المصروفات</t>
  </si>
  <si>
    <t>مجمل الربح</t>
  </si>
  <si>
    <t>المصروفات الإدارية</t>
  </si>
  <si>
    <t>الاهلاك السنوي للأصول الثابتة واطفاء مصاريف تأسيس</t>
  </si>
  <si>
    <t>الزكاة</t>
  </si>
  <si>
    <t>صافي الربح</t>
  </si>
  <si>
    <t>الأقساط الشهرية السنوية</t>
  </si>
  <si>
    <t>فائض النقدية بعد سداد الأقساط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</si>
</sst>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;[Red]0"/>
    <numFmt numFmtId="166" formatCode="_(* #,##0.0_);_(* \(#,##0.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name val="DIN Next LT Arabic 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4" tint="-0.249977111117893"/>
      <name val="TheSansArab SemiLight"/>
      <family val="2"/>
    </font>
    <font>
      <b/>
      <sz val="11"/>
      <color theme="4" tint="-0.249977111117893"/>
      <name val="TheSansArab SemiLight"/>
      <family val="2"/>
    </font>
    <font>
      <b/>
      <u/>
      <sz val="11"/>
      <color theme="4" tint="-0.249977111117893"/>
      <name val="TheSansArab SemiLight"/>
      <family val="2"/>
    </font>
    <font>
      <b/>
      <sz val="11"/>
      <color theme="0"/>
      <name val="TheSansArab SemiLight"/>
      <family val="2"/>
    </font>
    <font>
      <b/>
      <sz val="14"/>
      <color theme="4" tint="-0.249977111117893"/>
      <name val="TheSansArab SemiLight"/>
      <family val="2"/>
    </font>
    <font>
      <sz val="10"/>
      <color theme="4" tint="-0.249977111117893"/>
      <name val="TheSansArab SemiLight"/>
      <family val="2"/>
    </font>
    <font>
      <b/>
      <sz val="12"/>
      <color theme="4" tint="-0.249977111117893"/>
      <name val="TheSansArab SemiLight"/>
      <family val="2"/>
    </font>
    <font>
      <sz val="12"/>
      <color theme="4" tint="-0.249977111117893"/>
      <name val="TheSansArab SemiLight"/>
      <family val="2"/>
    </font>
    <font>
      <b/>
      <sz val="12"/>
      <color theme="0"/>
      <name val="TheSansArab SemiLight"/>
      <family val="2"/>
    </font>
    <font>
      <b/>
      <sz val="14"/>
      <color theme="4" tint="-0.249977111117893"/>
      <name val="Arial"/>
      <family val="2"/>
    </font>
    <font>
      <b/>
      <sz val="14"/>
      <color theme="4" tint="-0.249977111117893"/>
      <name val="DIN Next LT Arabic Light"/>
      <family val="2"/>
    </font>
    <font>
      <sz val="8"/>
      <color theme="4" tint="-0.249977111117893"/>
      <name val="TheSansArab SemiLight"/>
      <family val="2"/>
    </font>
    <font>
      <sz val="18"/>
      <color theme="4" tint="-0.249977111117893"/>
      <name val="Calibri"/>
      <family val="2"/>
      <scheme val="minor"/>
    </font>
    <font>
      <u/>
      <sz val="18"/>
      <color theme="4" tint="-0.249977111117893"/>
      <name val="Segoe UI Semibold"/>
      <family val="2"/>
    </font>
    <font>
      <b/>
      <u/>
      <sz val="16"/>
      <color theme="4" tint="-0.249977111117893"/>
      <name val="TheSansArab SemiLight"/>
      <family val="2"/>
    </font>
    <font>
      <sz val="11"/>
      <color theme="0"/>
      <name val="TheSansArab SemiLight"/>
      <family val="2"/>
    </font>
    <font>
      <b/>
      <sz val="18"/>
      <color theme="4" tint="-0.249977111117893"/>
      <name val="TheSansArab SemiLight"/>
      <family val="2"/>
    </font>
    <font>
      <b/>
      <sz val="14"/>
      <color rgb="FFFF0000"/>
      <name val="TheSansArab SemiLight"/>
      <family val="2"/>
    </font>
    <font>
      <sz val="11"/>
      <color rgb="FFFF0000"/>
      <name val="TheSansArab SemiLight"/>
      <family val="2"/>
    </font>
    <font>
      <b/>
      <sz val="10"/>
      <color theme="4" tint="-0.249977111117893"/>
      <name val="TheSansArab Semi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64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3" tint="-0.249977111117893"/>
      </left>
      <right style="thin">
        <color theme="0"/>
      </right>
      <top style="thin">
        <color theme="3" tint="-0.24997711111789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3" tint="-0.249977111117893"/>
      </top>
      <bottom style="thin">
        <color theme="0"/>
      </bottom>
      <diagonal/>
    </border>
    <border>
      <left style="thin">
        <color theme="0"/>
      </left>
      <right style="thin">
        <color theme="3" tint="-0.249977111117893"/>
      </right>
      <top style="thin">
        <color theme="3" tint="-0.249977111117893"/>
      </top>
      <bottom style="thin">
        <color theme="0"/>
      </bottom>
      <diagonal/>
    </border>
    <border>
      <left style="thin">
        <color theme="3" tint="-0.24997711111789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-0.249977111117893"/>
      </left>
      <right style="thin">
        <color theme="0"/>
      </right>
      <top style="thin">
        <color theme="0"/>
      </top>
      <bottom style="thin">
        <color theme="3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 tint="-0.249977111117893"/>
      </bottom>
      <diagonal/>
    </border>
    <border>
      <left style="thin">
        <color theme="0"/>
      </left>
      <right style="thin">
        <color theme="3" tint="-0.249977111117893"/>
      </right>
      <top style="thin">
        <color theme="0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0"/>
      </right>
      <top style="thin">
        <color theme="3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3" tint="-0.249977111117893"/>
      </top>
      <bottom/>
      <diagonal/>
    </border>
    <border>
      <left style="thin">
        <color theme="0"/>
      </left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 style="thin">
        <color theme="0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/>
      </left>
      <right style="thin">
        <color theme="0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0"/>
      </right>
      <top/>
      <bottom style="thin">
        <color theme="3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3" tint="-0.249977111117893"/>
      </bottom>
      <diagonal/>
    </border>
    <border>
      <left style="thin">
        <color theme="0"/>
      </left>
      <right style="thin">
        <color theme="3" tint="-0.249977111117893"/>
      </right>
      <top/>
      <bottom style="thin">
        <color theme="3" tint="-0.249977111117893"/>
      </bottom>
      <diagonal/>
    </border>
    <border>
      <left/>
      <right style="thin">
        <color theme="0"/>
      </right>
      <top style="thin">
        <color theme="3" tint="-0.249977111117893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3" tint="-0.249977111117893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 style="thin">
        <color theme="0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3" tint="-0.249977111117893"/>
      </top>
      <bottom style="thin">
        <color theme="0"/>
      </bottom>
      <diagonal/>
    </border>
    <border>
      <left/>
      <right/>
      <top style="thin">
        <color theme="3" tint="-0.249977111117893"/>
      </top>
      <bottom style="thin">
        <color theme="0"/>
      </bottom>
      <diagonal/>
    </border>
    <border>
      <left/>
      <right style="thin">
        <color theme="0"/>
      </right>
      <top style="thin">
        <color theme="3" tint="-0.249977111117893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3" tint="-0.249977111117893"/>
      </bottom>
      <diagonal/>
    </border>
    <border>
      <left/>
      <right/>
      <top style="thin">
        <color theme="0"/>
      </top>
      <bottom style="thin">
        <color theme="3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8" borderId="0" applyNumberFormat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4"/>
    <xf numFmtId="0" fontId="9" fillId="0" borderId="0" xfId="0" applyFont="1"/>
    <xf numFmtId="0" fontId="10" fillId="0" borderId="0" xfId="0" applyFont="1"/>
    <xf numFmtId="164" fontId="10" fillId="0" borderId="0" xfId="2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4" applyFont="1"/>
    <xf numFmtId="0" fontId="10" fillId="0" borderId="0" xfId="4" applyFont="1"/>
    <xf numFmtId="0" fontId="15" fillId="0" borderId="0" xfId="4" applyFont="1"/>
    <xf numFmtId="0" fontId="15" fillId="9" borderId="1" xfId="4" applyFont="1" applyFill="1" applyBorder="1"/>
    <xf numFmtId="164" fontId="15" fillId="9" borderId="1" xfId="2" applyNumberFormat="1" applyFont="1" applyFill="1" applyBorder="1"/>
    <xf numFmtId="0" fontId="15" fillId="0" borderId="1" xfId="4" applyFont="1" applyBorder="1"/>
    <xf numFmtId="164" fontId="15" fillId="0" borderId="1" xfId="2" applyNumberFormat="1" applyFont="1" applyBorder="1"/>
    <xf numFmtId="0" fontId="15" fillId="9" borderId="1" xfId="4" applyFont="1" applyFill="1" applyBorder="1" applyAlignment="1">
      <alignment horizontal="center"/>
    </xf>
    <xf numFmtId="0" fontId="17" fillId="8" borderId="1" xfId="3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vertical="center"/>
      <protection locked="0"/>
    </xf>
    <xf numFmtId="0" fontId="10" fillId="4" borderId="1" xfId="0" applyFont="1" applyFill="1" applyBorder="1" applyAlignment="1">
      <alignment vertical="center"/>
    </xf>
    <xf numFmtId="0" fontId="12" fillId="10" borderId="1" xfId="0" applyFont="1" applyFill="1" applyBorder="1"/>
    <xf numFmtId="0" fontId="12" fillId="10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/>
    </xf>
    <xf numFmtId="0" fontId="17" fillId="10" borderId="2" xfId="4" applyFont="1" applyFill="1" applyBorder="1" applyAlignment="1">
      <alignment horizontal="center"/>
    </xf>
    <xf numFmtId="0" fontId="17" fillId="10" borderId="3" xfId="4" applyFont="1" applyFill="1" applyBorder="1" applyAlignment="1">
      <alignment horizontal="center"/>
    </xf>
    <xf numFmtId="0" fontId="12" fillId="10" borderId="4" xfId="4" applyFont="1" applyFill="1" applyBorder="1" applyAlignment="1">
      <alignment horizontal="center"/>
    </xf>
    <xf numFmtId="0" fontId="15" fillId="0" borderId="5" xfId="4" applyFont="1" applyBorder="1" applyAlignment="1">
      <alignment horizontal="center"/>
    </xf>
    <xf numFmtId="43" fontId="15" fillId="0" borderId="1" xfId="4" applyNumberFormat="1" applyFont="1" applyBorder="1" applyAlignment="1">
      <alignment horizontal="center"/>
    </xf>
    <xf numFmtId="43" fontId="15" fillId="0" borderId="1" xfId="4" applyNumberFormat="1" applyFont="1" applyBorder="1"/>
    <xf numFmtId="43" fontId="10" fillId="0" borderId="6" xfId="4" applyNumberFormat="1" applyFont="1" applyBorder="1" applyAlignment="1">
      <alignment horizontal="center"/>
    </xf>
    <xf numFmtId="0" fontId="16" fillId="0" borderId="5" xfId="4" applyFont="1" applyBorder="1" applyAlignment="1">
      <alignment horizontal="right"/>
    </xf>
    <xf numFmtId="164" fontId="15" fillId="0" borderId="1" xfId="4" applyNumberFormat="1" applyFont="1" applyBorder="1"/>
    <xf numFmtId="164" fontId="10" fillId="0" borderId="6" xfId="4" applyNumberFormat="1" applyFont="1" applyBorder="1" applyAlignment="1">
      <alignment horizontal="center"/>
    </xf>
    <xf numFmtId="43" fontId="15" fillId="0" borderId="1" xfId="5" applyFont="1" applyBorder="1"/>
    <xf numFmtId="43" fontId="15" fillId="0" borderId="1" xfId="4" applyNumberFormat="1" applyFont="1" applyBorder="1" applyAlignment="1">
      <alignment horizontal="right"/>
    </xf>
    <xf numFmtId="43" fontId="10" fillId="0" borderId="6" xfId="4" applyNumberFormat="1" applyFont="1" applyBorder="1" applyAlignment="1">
      <alignment horizontal="right"/>
    </xf>
    <xf numFmtId="0" fontId="14" fillId="0" borderId="6" xfId="4" applyFont="1" applyBorder="1"/>
    <xf numFmtId="43" fontId="14" fillId="0" borderId="6" xfId="4" applyNumberFormat="1" applyFont="1" applyBorder="1"/>
    <xf numFmtId="43" fontId="10" fillId="0" borderId="6" xfId="4" applyNumberFormat="1" applyFont="1" applyBorder="1"/>
    <xf numFmtId="0" fontId="15" fillId="0" borderId="1" xfId="4" applyFont="1" applyBorder="1" applyAlignment="1">
      <alignment horizontal="center"/>
    </xf>
    <xf numFmtId="0" fontId="10" fillId="0" borderId="6" xfId="4" applyFont="1" applyBorder="1" applyAlignment="1">
      <alignment horizontal="center"/>
    </xf>
    <xf numFmtId="0" fontId="16" fillId="0" borderId="7" xfId="4" applyFont="1" applyBorder="1" applyAlignment="1">
      <alignment horizontal="right"/>
    </xf>
    <xf numFmtId="0" fontId="15" fillId="0" borderId="8" xfId="4" applyFont="1" applyBorder="1" applyAlignment="1">
      <alignment horizontal="center"/>
    </xf>
    <xf numFmtId="164" fontId="15" fillId="0" borderId="8" xfId="4" applyNumberFormat="1" applyFont="1" applyBorder="1"/>
    <xf numFmtId="0" fontId="10" fillId="0" borderId="9" xfId="4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right" vertical="top" wrapText="1"/>
    </xf>
    <xf numFmtId="164" fontId="10" fillId="0" borderId="10" xfId="2" applyNumberFormat="1" applyFont="1" applyFill="1" applyBorder="1" applyAlignment="1">
      <alignment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/>
    <xf numFmtId="0" fontId="10" fillId="0" borderId="10" xfId="0" applyFont="1" applyBorder="1" applyAlignment="1">
      <alignment horizontal="right"/>
    </xf>
    <xf numFmtId="164" fontId="10" fillId="0" borderId="10" xfId="2" applyNumberFormat="1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4" fillId="0" borderId="10" xfId="0" applyFont="1" applyBorder="1"/>
    <xf numFmtId="164" fontId="9" fillId="0" borderId="10" xfId="2" applyNumberFormat="1" applyFont="1" applyFill="1" applyBorder="1" applyAlignment="1"/>
    <xf numFmtId="0" fontId="12" fillId="0" borderId="10" xfId="0" applyFont="1" applyBorder="1"/>
    <xf numFmtId="9" fontId="10" fillId="0" borderId="10" xfId="1" applyFont="1" applyFill="1" applyBorder="1" applyAlignment="1">
      <alignment horizontal="center"/>
    </xf>
    <xf numFmtId="9" fontId="5" fillId="0" borderId="10" xfId="1" applyFont="1" applyFill="1" applyBorder="1" applyAlignment="1">
      <alignment horizontal="center"/>
    </xf>
    <xf numFmtId="9" fontId="2" fillId="0" borderId="10" xfId="1" applyFont="1" applyFill="1" applyBorder="1" applyAlignment="1">
      <alignment horizontal="center"/>
    </xf>
    <xf numFmtId="0" fontId="10" fillId="0" borderId="11" xfId="0" applyFont="1" applyBorder="1"/>
    <xf numFmtId="0" fontId="9" fillId="0" borderId="11" xfId="0" applyFont="1" applyBorder="1"/>
    <xf numFmtId="164" fontId="10" fillId="0" borderId="11" xfId="2" applyNumberFormat="1" applyFont="1" applyFill="1" applyBorder="1" applyAlignment="1">
      <alignment vertical="center"/>
    </xf>
    <xf numFmtId="0" fontId="10" fillId="0" borderId="12" xfId="0" applyFont="1" applyBorder="1" applyAlignment="1">
      <alignment horizontal="center"/>
    </xf>
    <xf numFmtId="0" fontId="9" fillId="0" borderId="13" xfId="0" applyFont="1" applyBorder="1"/>
    <xf numFmtId="0" fontId="9" fillId="0" borderId="13" xfId="0" applyFont="1" applyBorder="1" applyAlignment="1">
      <alignment horizontal="center"/>
    </xf>
    <xf numFmtId="0" fontId="12" fillId="2" borderId="11" xfId="0" applyFont="1" applyFill="1" applyBorder="1"/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2" fillId="0" borderId="11" xfId="0" applyFont="1" applyBorder="1"/>
    <xf numFmtId="164" fontId="9" fillId="0" borderId="11" xfId="2" applyNumberFormat="1" applyFont="1" applyFill="1" applyBorder="1" applyAlignment="1"/>
    <xf numFmtId="164" fontId="10" fillId="0" borderId="13" xfId="2" applyNumberFormat="1" applyFont="1" applyFill="1" applyBorder="1" applyAlignment="1">
      <alignment vertical="center"/>
    </xf>
    <xf numFmtId="0" fontId="9" fillId="0" borderId="12" xfId="0" applyFont="1" applyBorder="1" applyAlignment="1">
      <alignment horizontal="center"/>
    </xf>
    <xf numFmtId="164" fontId="10" fillId="0" borderId="13" xfId="2" applyNumberFormat="1" applyFont="1" applyFill="1" applyBorder="1" applyAlignment="1">
      <alignment horizontal="center"/>
    </xf>
    <xf numFmtId="164" fontId="10" fillId="0" borderId="11" xfId="2" applyNumberFormat="1" applyFont="1" applyFill="1" applyBorder="1" applyAlignment="1"/>
    <xf numFmtId="0" fontId="10" fillId="0" borderId="10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164" fontId="9" fillId="0" borderId="13" xfId="2" applyNumberFormat="1" applyFont="1" applyFill="1" applyBorder="1" applyAlignment="1" applyProtection="1">
      <alignment vertical="center"/>
      <protection locked="0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31" xfId="0" applyFont="1" applyBorder="1" applyAlignment="1" applyProtection="1">
      <alignment horizontal="right"/>
      <protection locked="0"/>
    </xf>
    <xf numFmtId="0" fontId="10" fillId="0" borderId="32" xfId="0" applyFont="1" applyBorder="1" applyAlignment="1" applyProtection="1">
      <alignment horizontal="right"/>
      <protection locked="0"/>
    </xf>
    <xf numFmtId="0" fontId="10" fillId="0" borderId="33" xfId="0" applyFont="1" applyBorder="1" applyAlignment="1" applyProtection="1">
      <alignment horizontal="right"/>
      <protection locked="0"/>
    </xf>
    <xf numFmtId="0" fontId="9" fillId="0" borderId="31" xfId="0" applyFont="1" applyBorder="1" applyAlignment="1" applyProtection="1">
      <alignment horizontal="right"/>
      <protection locked="0"/>
    </xf>
    <xf numFmtId="0" fontId="9" fillId="0" borderId="32" xfId="0" applyFont="1" applyBorder="1" applyAlignment="1" applyProtection="1">
      <alignment horizontal="right"/>
      <protection locked="0"/>
    </xf>
    <xf numFmtId="0" fontId="9" fillId="0" borderId="33" xfId="0" applyFont="1" applyBorder="1" applyAlignment="1" applyProtection="1">
      <alignment horizontal="right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10" fillId="4" borderId="14" xfId="0" applyFont="1" applyFill="1" applyBorder="1" applyAlignment="1">
      <alignment horizontal="center" vertical="center"/>
    </xf>
    <xf numFmtId="0" fontId="10" fillId="0" borderId="14" xfId="0" applyFont="1" applyBorder="1" applyAlignment="1" applyProtection="1">
      <alignment horizontal="center" vertical="center" readingOrder="1"/>
      <protection locked="0"/>
    </xf>
    <xf numFmtId="165" fontId="10" fillId="0" borderId="14" xfId="0" applyNumberFormat="1" applyFont="1" applyBorder="1" applyAlignment="1" applyProtection="1">
      <alignment horizontal="center" vertical="center" readingOrder="1"/>
      <protection locked="0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 readingOrder="2"/>
    </xf>
    <xf numFmtId="37" fontId="19" fillId="0" borderId="13" xfId="2" applyNumberFormat="1" applyFont="1" applyFill="1" applyBorder="1" applyAlignment="1" applyProtection="1">
      <alignment horizontal="center" vertical="center"/>
      <protection locked="0"/>
    </xf>
    <xf numFmtId="0" fontId="19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21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10" fillId="0" borderId="10" xfId="0" applyFont="1" applyBorder="1"/>
    <xf numFmtId="43" fontId="10" fillId="0" borderId="13" xfId="2" applyFont="1" applyFill="1" applyBorder="1" applyAlignment="1">
      <alignment horizontal="center"/>
    </xf>
    <xf numFmtId="0" fontId="12" fillId="10" borderId="14" xfId="0" applyFont="1" applyFill="1" applyBorder="1" applyAlignment="1">
      <alignment horizontal="center"/>
    </xf>
    <xf numFmtId="9" fontId="9" fillId="6" borderId="14" xfId="1" applyFont="1" applyFill="1" applyBorder="1" applyAlignment="1">
      <alignment horizontal="center"/>
    </xf>
    <xf numFmtId="164" fontId="9" fillId="6" borderId="14" xfId="2" applyNumberFormat="1" applyFont="1" applyFill="1" applyBorder="1" applyAlignment="1">
      <alignment horizontal="center"/>
    </xf>
    <xf numFmtId="164" fontId="9" fillId="0" borderId="13" xfId="2" applyNumberFormat="1" applyFont="1" applyFill="1" applyBorder="1" applyAlignment="1">
      <alignment horizontal="center"/>
    </xf>
    <xf numFmtId="164" fontId="10" fillId="4" borderId="14" xfId="2" applyNumberFormat="1" applyFont="1" applyFill="1" applyBorder="1" applyAlignment="1"/>
    <xf numFmtId="0" fontId="12" fillId="10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164" fontId="9" fillId="6" borderId="14" xfId="2" applyNumberFormat="1" applyFont="1" applyFill="1" applyBorder="1"/>
    <xf numFmtId="0" fontId="10" fillId="0" borderId="14" xfId="0" applyFont="1" applyBorder="1" applyAlignment="1">
      <alignment wrapText="1"/>
    </xf>
    <xf numFmtId="166" fontId="10" fillId="6" borderId="14" xfId="2" applyNumberFormat="1" applyFont="1" applyFill="1" applyBorder="1"/>
    <xf numFmtId="0" fontId="9" fillId="0" borderId="14" xfId="0" applyFont="1" applyBorder="1" applyAlignment="1">
      <alignment wrapText="1"/>
    </xf>
    <xf numFmtId="166" fontId="9" fillId="6" borderId="14" xfId="2" applyNumberFormat="1" applyFont="1" applyFill="1" applyBorder="1"/>
    <xf numFmtId="0" fontId="10" fillId="4" borderId="14" xfId="0" applyFont="1" applyFill="1" applyBorder="1"/>
    <xf numFmtId="166" fontId="10" fillId="4" borderId="14" xfId="2" applyNumberFormat="1" applyFont="1" applyFill="1" applyBorder="1"/>
    <xf numFmtId="0" fontId="9" fillId="0" borderId="16" xfId="0" applyFont="1" applyBorder="1" applyAlignment="1">
      <alignment horizontal="center"/>
    </xf>
    <xf numFmtId="0" fontId="10" fillId="4" borderId="14" xfId="0" applyFont="1" applyFill="1" applyBorder="1" applyAlignment="1">
      <alignment vertical="center"/>
    </xf>
    <xf numFmtId="164" fontId="9" fillId="6" borderId="14" xfId="2" applyNumberFormat="1" applyFont="1" applyFill="1" applyBorder="1" applyAlignment="1"/>
    <xf numFmtId="164" fontId="10" fillId="6" borderId="14" xfId="2" applyNumberFormat="1" applyFont="1" applyFill="1" applyBorder="1" applyAlignment="1"/>
    <xf numFmtId="0" fontId="10" fillId="4" borderId="14" xfId="0" applyFont="1" applyFill="1" applyBorder="1" applyAlignment="1">
      <alignment wrapText="1"/>
    </xf>
    <xf numFmtId="0" fontId="9" fillId="0" borderId="11" xfId="0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 textRotation="90" wrapText="1"/>
    </xf>
    <xf numFmtId="0" fontId="10" fillId="0" borderId="16" xfId="0" applyFont="1" applyBorder="1"/>
    <xf numFmtId="0" fontId="10" fillId="0" borderId="16" xfId="0" applyFont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4" xfId="0" applyFont="1" applyFill="1" applyBorder="1" applyAlignment="1">
      <alignment vertical="center" wrapText="1"/>
    </xf>
    <xf numFmtId="0" fontId="9" fillId="6" borderId="14" xfId="0" applyFont="1" applyFill="1" applyBorder="1"/>
    <xf numFmtId="0" fontId="11" fillId="0" borderId="14" xfId="0" applyFont="1" applyBorder="1" applyAlignment="1">
      <alignment wrapText="1"/>
    </xf>
    <xf numFmtId="164" fontId="9" fillId="6" borderId="14" xfId="0" applyNumberFormat="1" applyFont="1" applyFill="1" applyBorder="1"/>
    <xf numFmtId="43" fontId="9" fillId="6" borderId="14" xfId="0" applyNumberFormat="1" applyFont="1" applyFill="1" applyBorder="1"/>
    <xf numFmtId="164" fontId="10" fillId="6" borderId="14" xfId="0" applyNumberFormat="1" applyFont="1" applyFill="1" applyBorder="1"/>
    <xf numFmtId="0" fontId="10" fillId="0" borderId="14" xfId="0" applyFont="1" applyBorder="1" applyAlignment="1">
      <alignment horizontal="right" vertical="center" wrapText="1"/>
    </xf>
    <xf numFmtId="164" fontId="10" fillId="6" borderId="14" xfId="0" applyNumberFormat="1" applyFont="1" applyFill="1" applyBorder="1" applyAlignment="1">
      <alignment horizontal="right" vertical="center"/>
    </xf>
    <xf numFmtId="164" fontId="10" fillId="4" borderId="14" xfId="2" applyNumberFormat="1" applyFont="1" applyFill="1" applyBorder="1" applyAlignment="1">
      <alignment vertical="center"/>
    </xf>
    <xf numFmtId="164" fontId="10" fillId="0" borderId="14" xfId="2" applyNumberFormat="1" applyFont="1" applyFill="1" applyBorder="1" applyAlignment="1">
      <alignment vertical="center"/>
    </xf>
    <xf numFmtId="0" fontId="9" fillId="4" borderId="14" xfId="0" applyFont="1" applyFill="1" applyBorder="1" applyAlignment="1">
      <alignment horizontal="center"/>
    </xf>
    <xf numFmtId="0" fontId="9" fillId="0" borderId="37" xfId="0" applyFont="1" applyBorder="1"/>
    <xf numFmtId="0" fontId="9" fillId="3" borderId="14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43" fontId="9" fillId="6" borderId="14" xfId="2" applyFont="1" applyFill="1" applyBorder="1"/>
    <xf numFmtId="0" fontId="9" fillId="0" borderId="16" xfId="0" applyFont="1" applyBorder="1"/>
    <xf numFmtId="0" fontId="10" fillId="2" borderId="0" xfId="0" applyFont="1" applyFill="1" applyAlignment="1">
      <alignment horizontal="center"/>
    </xf>
    <xf numFmtId="164" fontId="9" fillId="2" borderId="0" xfId="2" applyNumberFormat="1" applyFont="1" applyFill="1" applyBorder="1"/>
    <xf numFmtId="0" fontId="11" fillId="2" borderId="0" xfId="0" applyFont="1" applyFill="1" applyAlignment="1">
      <alignment horizontal="right" vertical="center"/>
    </xf>
    <xf numFmtId="0" fontId="12" fillId="10" borderId="43" xfId="0" applyFont="1" applyFill="1" applyBorder="1" applyAlignment="1">
      <alignment vertical="center" wrapText="1"/>
    </xf>
    <xf numFmtId="9" fontId="5" fillId="0" borderId="11" xfId="1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9" fillId="2" borderId="0" xfId="0" applyFont="1" applyFill="1"/>
    <xf numFmtId="0" fontId="9" fillId="0" borderId="35" xfId="0" applyFont="1" applyBorder="1"/>
    <xf numFmtId="0" fontId="9" fillId="2" borderId="0" xfId="0" applyFont="1" applyFill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1" xfId="0" applyFont="1" applyFill="1" applyBorder="1"/>
    <xf numFmtId="0" fontId="9" fillId="2" borderId="10" xfId="0" applyFont="1" applyFill="1" applyBorder="1"/>
    <xf numFmtId="0" fontId="10" fillId="2" borderId="16" xfId="0" applyFont="1" applyFill="1" applyBorder="1" applyAlignment="1">
      <alignment horizontal="center" vertical="center"/>
    </xf>
    <xf numFmtId="0" fontId="10" fillId="0" borderId="0" xfId="0" applyFont="1" applyAlignment="1">
      <alignment vertical="center" textRotation="90" wrapText="1"/>
    </xf>
    <xf numFmtId="0" fontId="10" fillId="2" borderId="0" xfId="0" applyFont="1" applyFill="1" applyAlignment="1">
      <alignment vertical="center" textRotation="90" wrapText="1"/>
    </xf>
    <xf numFmtId="0" fontId="10" fillId="2" borderId="0" xfId="0" applyFont="1" applyFill="1"/>
    <xf numFmtId="166" fontId="10" fillId="2" borderId="0" xfId="2" applyNumberFormat="1" applyFont="1" applyFill="1" applyBorder="1"/>
    <xf numFmtId="166" fontId="9" fillId="2" borderId="0" xfId="2" applyNumberFormat="1" applyFont="1" applyFill="1" applyBorder="1"/>
    <xf numFmtId="0" fontId="12" fillId="2" borderId="0" xfId="0" applyFont="1" applyFill="1"/>
    <xf numFmtId="0" fontId="10" fillId="3" borderId="14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9" fillId="0" borderId="17" xfId="0" applyFont="1" applyBorder="1" applyAlignment="1">
      <alignment horizontal="center"/>
    </xf>
    <xf numFmtId="3" fontId="9" fillId="6" borderId="1" xfId="2" applyNumberFormat="1" applyFont="1" applyFill="1" applyBorder="1" applyAlignment="1"/>
    <xf numFmtId="164" fontId="9" fillId="6" borderId="41" xfId="2" applyNumberFormat="1" applyFont="1" applyFill="1" applyBorder="1" applyAlignment="1"/>
    <xf numFmtId="0" fontId="10" fillId="4" borderId="41" xfId="0" applyFont="1" applyFill="1" applyBorder="1"/>
    <xf numFmtId="164" fontId="10" fillId="6" borderId="41" xfId="2" applyNumberFormat="1" applyFont="1" applyFill="1" applyBorder="1" applyAlignment="1"/>
    <xf numFmtId="164" fontId="10" fillId="4" borderId="41" xfId="2" applyNumberFormat="1" applyFont="1" applyFill="1" applyBorder="1" applyAlignment="1"/>
    <xf numFmtId="0" fontId="12" fillId="2" borderId="50" xfId="0" applyFont="1" applyFill="1" applyBorder="1" applyAlignment="1">
      <alignment vertical="center"/>
    </xf>
    <xf numFmtId="0" fontId="10" fillId="2" borderId="50" xfId="0" applyFont="1" applyFill="1" applyBorder="1"/>
    <xf numFmtId="164" fontId="9" fillId="2" borderId="50" xfId="2" applyNumberFormat="1" applyFont="1" applyFill="1" applyBorder="1" applyAlignment="1"/>
    <xf numFmtId="164" fontId="10" fillId="2" borderId="50" xfId="2" applyNumberFormat="1" applyFont="1" applyFill="1" applyBorder="1" applyAlignment="1"/>
    <xf numFmtId="3" fontId="9" fillId="0" borderId="10" xfId="0" applyNumberFormat="1" applyFont="1" applyBorder="1"/>
    <xf numFmtId="164" fontId="24" fillId="0" borderId="0" xfId="2" applyNumberFormat="1" applyFont="1" applyFill="1"/>
    <xf numFmtId="164" fontId="24" fillId="0" borderId="0" xfId="2" applyNumberFormat="1" applyFont="1"/>
    <xf numFmtId="0" fontId="26" fillId="0" borderId="15" xfId="0" applyFont="1" applyBorder="1" applyAlignment="1">
      <alignment horizontal="left" vertical="center"/>
    </xf>
    <xf numFmtId="0" fontId="27" fillId="0" borderId="0" xfId="0" applyFont="1"/>
    <xf numFmtId="3" fontId="10" fillId="6" borderId="1" xfId="2" applyNumberFormat="1" applyFont="1" applyFill="1" applyBorder="1" applyAlignment="1" applyProtection="1">
      <alignment vertical="center"/>
    </xf>
    <xf numFmtId="43" fontId="9" fillId="6" borderId="1" xfId="2" applyFont="1" applyFill="1" applyBorder="1" applyAlignment="1" applyProtection="1"/>
    <xf numFmtId="43" fontId="10" fillId="6" borderId="1" xfId="2" applyFont="1" applyFill="1" applyBorder="1" applyAlignment="1" applyProtection="1">
      <alignment vertical="center"/>
    </xf>
    <xf numFmtId="4" fontId="9" fillId="6" borderId="1" xfId="2" applyNumberFormat="1" applyFont="1" applyFill="1" applyBorder="1" applyAlignment="1" applyProtection="1">
      <alignment horizontal="center"/>
    </xf>
    <xf numFmtId="4" fontId="10" fillId="6" borderId="1" xfId="2" applyNumberFormat="1" applyFont="1" applyFill="1" applyBorder="1" applyAlignment="1" applyProtection="1">
      <alignment horizontal="center" vertical="center"/>
    </xf>
    <xf numFmtId="3" fontId="9" fillId="6" borderId="1" xfId="2" applyNumberFormat="1" applyFont="1" applyFill="1" applyBorder="1" applyAlignment="1" applyProtection="1"/>
    <xf numFmtId="3" fontId="9" fillId="6" borderId="1" xfId="2" applyNumberFormat="1" applyFont="1" applyFill="1" applyBorder="1" applyAlignment="1" applyProtection="1">
      <alignment horizontal="center"/>
    </xf>
    <xf numFmtId="164" fontId="10" fillId="6" borderId="1" xfId="2" applyNumberFormat="1" applyFont="1" applyFill="1" applyBorder="1" applyAlignment="1" applyProtection="1">
      <alignment vertical="center"/>
    </xf>
    <xf numFmtId="3" fontId="9" fillId="6" borderId="1" xfId="2" applyNumberFormat="1" applyFont="1" applyFill="1" applyBorder="1" applyAlignment="1" applyProtection="1">
      <alignment vertical="center"/>
    </xf>
    <xf numFmtId="3" fontId="9" fillId="6" borderId="1" xfId="2" applyNumberFormat="1" applyFont="1" applyFill="1" applyBorder="1" applyProtection="1"/>
    <xf numFmtId="3" fontId="10" fillId="6" borderId="1" xfId="2" applyNumberFormat="1" applyFont="1" applyFill="1" applyBorder="1" applyAlignment="1" applyProtection="1">
      <alignment horizontal="center"/>
    </xf>
    <xf numFmtId="3" fontId="10" fillId="6" borderId="1" xfId="2" applyNumberFormat="1" applyFont="1" applyFill="1" applyBorder="1" applyAlignment="1" applyProtection="1"/>
    <xf numFmtId="9" fontId="9" fillId="6" borderId="1" xfId="1" applyFont="1" applyFill="1" applyBorder="1" applyAlignment="1" applyProtection="1"/>
    <xf numFmtId="9" fontId="10" fillId="6" borderId="1" xfId="1" applyFont="1" applyFill="1" applyBorder="1" applyAlignment="1" applyProtection="1"/>
    <xf numFmtId="3" fontId="9" fillId="6" borderId="43" xfId="2" applyNumberFormat="1" applyFont="1" applyFill="1" applyBorder="1" applyAlignment="1" applyProtection="1"/>
    <xf numFmtId="3" fontId="9" fillId="6" borderId="14" xfId="2" applyNumberFormat="1" applyFont="1" applyFill="1" applyBorder="1" applyProtection="1"/>
    <xf numFmtId="1" fontId="9" fillId="6" borderId="14" xfId="2" applyNumberFormat="1" applyFont="1" applyFill="1" applyBorder="1" applyProtection="1"/>
    <xf numFmtId="0" fontId="9" fillId="6" borderId="1" xfId="0" applyFont="1" applyFill="1" applyBorder="1" applyAlignment="1">
      <alignment horizontal="center"/>
    </xf>
    <xf numFmtId="3" fontId="10" fillId="0" borderId="1" xfId="2" applyNumberFormat="1" applyFont="1" applyFill="1" applyBorder="1" applyAlignment="1" applyProtection="1">
      <alignment vertical="center"/>
      <protection locked="0"/>
    </xf>
    <xf numFmtId="3" fontId="9" fillId="0" borderId="1" xfId="2" applyNumberFormat="1" applyFont="1" applyFill="1" applyBorder="1" applyAlignment="1" applyProtection="1">
      <protection locked="0"/>
    </xf>
    <xf numFmtId="3" fontId="9" fillId="0" borderId="1" xfId="2" applyNumberFormat="1" applyFont="1" applyBorder="1" applyAlignment="1" applyProtection="1">
      <protection locked="0"/>
    </xf>
    <xf numFmtId="164" fontId="10" fillId="2" borderId="0" xfId="2" applyNumberFormat="1" applyFont="1" applyFill="1" applyBorder="1" applyAlignment="1">
      <alignment vertical="center"/>
    </xf>
    <xf numFmtId="0" fontId="12" fillId="10" borderId="51" xfId="0" applyFont="1" applyFill="1" applyBorder="1" applyAlignment="1">
      <alignment horizontal="center"/>
    </xf>
    <xf numFmtId="3" fontId="9" fillId="0" borderId="51" xfId="2" applyNumberFormat="1" applyFont="1" applyBorder="1" applyAlignment="1" applyProtection="1">
      <protection locked="0"/>
    </xf>
    <xf numFmtId="0" fontId="12" fillId="10" borderId="52" xfId="0" applyFont="1" applyFill="1" applyBorder="1" applyAlignment="1">
      <alignment horizontal="center"/>
    </xf>
    <xf numFmtId="3" fontId="10" fillId="6" borderId="53" xfId="2" applyNumberFormat="1" applyFont="1" applyFill="1" applyBorder="1" applyAlignment="1" applyProtection="1">
      <alignment vertical="center"/>
    </xf>
    <xf numFmtId="1" fontId="9" fillId="0" borderId="1" xfId="2" applyNumberFormat="1" applyFont="1" applyBorder="1" applyAlignment="1" applyProtection="1">
      <protection locked="0"/>
    </xf>
    <xf numFmtId="3" fontId="9" fillId="0" borderId="1" xfId="2" applyNumberFormat="1" applyFont="1" applyBorder="1" applyAlignment="1" applyProtection="1">
      <alignment vertical="center"/>
      <protection locked="0"/>
    </xf>
    <xf numFmtId="3" fontId="9" fillId="0" borderId="1" xfId="2" applyNumberFormat="1" applyFont="1" applyFill="1" applyBorder="1" applyAlignment="1" applyProtection="1">
      <alignment vertical="center"/>
      <protection locked="0"/>
    </xf>
    <xf numFmtId="164" fontId="10" fillId="6" borderId="14" xfId="2" applyNumberFormat="1" applyFont="1" applyFill="1" applyBorder="1" applyAlignment="1">
      <alignment horizontal="center"/>
    </xf>
    <xf numFmtId="164" fontId="9" fillId="0" borderId="14" xfId="2" applyNumberFormat="1" applyFont="1" applyBorder="1" applyProtection="1">
      <protection locked="0"/>
    </xf>
    <xf numFmtId="2" fontId="9" fillId="0" borderId="14" xfId="2" applyNumberFormat="1" applyFont="1" applyBorder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1" xfId="2" applyNumberFormat="1" applyFont="1" applyBorder="1" applyAlignme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11" fillId="0" borderId="16" xfId="0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15" fillId="0" borderId="1" xfId="2" applyNumberFormat="1" applyFont="1" applyFill="1" applyBorder="1"/>
    <xf numFmtId="43" fontId="15" fillId="0" borderId="1" xfId="2" applyFont="1" applyBorder="1"/>
    <xf numFmtId="0" fontId="10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readingOrder="2"/>
    </xf>
    <xf numFmtId="0" fontId="10" fillId="2" borderId="15" xfId="0" applyFont="1" applyFill="1" applyBorder="1" applyAlignment="1">
      <alignment horizontal="right"/>
    </xf>
    <xf numFmtId="0" fontId="10" fillId="2" borderId="17" xfId="0" applyFont="1" applyFill="1" applyBorder="1" applyAlignment="1">
      <alignment horizontal="right"/>
    </xf>
    <xf numFmtId="0" fontId="10" fillId="2" borderId="60" xfId="0" applyFont="1" applyFill="1" applyBorder="1" applyAlignment="1">
      <alignment horizontal="left" vertical="center"/>
    </xf>
    <xf numFmtId="0" fontId="10" fillId="2" borderId="61" xfId="0" applyFont="1" applyFill="1" applyBorder="1" applyAlignment="1">
      <alignment horizontal="left" vertical="center"/>
    </xf>
    <xf numFmtId="0" fontId="10" fillId="2" borderId="61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right"/>
    </xf>
    <xf numFmtId="0" fontId="10" fillId="2" borderId="63" xfId="0" applyFont="1" applyFill="1" applyBorder="1" applyAlignment="1">
      <alignment horizontal="center" vertical="center"/>
    </xf>
    <xf numFmtId="0" fontId="10" fillId="2" borderId="17" xfId="0" applyFont="1" applyFill="1" applyBorder="1" applyAlignment="1" applyProtection="1">
      <alignment vertical="center"/>
      <protection locked="0"/>
    </xf>
    <xf numFmtId="0" fontId="10" fillId="2" borderId="17" xfId="0" applyFont="1" applyFill="1" applyBorder="1"/>
    <xf numFmtId="0" fontId="12" fillId="2" borderId="11" xfId="0" applyFont="1" applyFill="1" applyBorder="1" applyAlignment="1" applyProtection="1">
      <alignment vertical="center"/>
      <protection locked="0"/>
    </xf>
    <xf numFmtId="165" fontId="10" fillId="7" borderId="14" xfId="0" applyNumberFormat="1" applyFont="1" applyFill="1" applyBorder="1" applyAlignment="1" applyProtection="1">
      <alignment horizontal="center" vertical="center" readingOrder="2"/>
      <protection locked="0"/>
    </xf>
    <xf numFmtId="0" fontId="10" fillId="0" borderId="12" xfId="0" applyFont="1" applyBorder="1" applyAlignment="1">
      <alignment horizontal="right"/>
    </xf>
    <xf numFmtId="0" fontId="10" fillId="2" borderId="45" xfId="0" applyFont="1" applyFill="1" applyBorder="1" applyAlignment="1">
      <alignment horizontal="right"/>
    </xf>
    <xf numFmtId="0" fontId="10" fillId="2" borderId="17" xfId="0" applyFont="1" applyFill="1" applyBorder="1" applyAlignment="1">
      <alignment horizontal="right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" borderId="57" xfId="0" applyFont="1" applyFill="1" applyBorder="1" applyAlignment="1" applyProtection="1">
      <alignment horizontal="center" vertical="center" readingOrder="1"/>
      <protection locked="0"/>
    </xf>
    <xf numFmtId="0" fontId="10" fillId="2" borderId="58" xfId="0" applyFont="1" applyFill="1" applyBorder="1" applyAlignment="1" applyProtection="1">
      <alignment horizontal="center" vertical="center" readingOrder="1"/>
      <protection locked="0"/>
    </xf>
    <xf numFmtId="0" fontId="10" fillId="2" borderId="59" xfId="0" applyFont="1" applyFill="1" applyBorder="1" applyAlignment="1" applyProtection="1">
      <alignment horizontal="center" vertical="center" readingOrder="1"/>
      <protection locked="0"/>
    </xf>
    <xf numFmtId="0" fontId="10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right" vertical="center"/>
    </xf>
    <xf numFmtId="0" fontId="10" fillId="0" borderId="10" xfId="0" applyFont="1" applyBorder="1" applyAlignment="1">
      <alignment horizontal="right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0" fontId="10" fillId="4" borderId="14" xfId="0" applyFont="1" applyFill="1" applyBorder="1" applyAlignment="1">
      <alignment horizontal="center" vertical="center"/>
    </xf>
    <xf numFmtId="0" fontId="28" fillId="6" borderId="14" xfId="0" applyFont="1" applyFill="1" applyBorder="1" applyAlignment="1">
      <alignment horizontal="left" vertical="center" wrapText="1" readingOrder="2"/>
    </xf>
    <xf numFmtId="0" fontId="28" fillId="6" borderId="39" xfId="0" applyFont="1" applyFill="1" applyBorder="1" applyAlignment="1">
      <alignment horizontal="left" vertical="center" wrapText="1" readingOrder="2"/>
    </xf>
    <xf numFmtId="0" fontId="10" fillId="6" borderId="38" xfId="0" applyFont="1" applyFill="1" applyBorder="1" applyAlignment="1">
      <alignment horizontal="center" vertical="center" wrapText="1" readingOrder="2"/>
    </xf>
    <xf numFmtId="0" fontId="10" fillId="6" borderId="39" xfId="0" applyFont="1" applyFill="1" applyBorder="1" applyAlignment="1">
      <alignment horizontal="center" vertical="center" wrapText="1" readingOrder="2"/>
    </xf>
    <xf numFmtId="0" fontId="28" fillId="6" borderId="38" xfId="0" applyFont="1" applyFill="1" applyBorder="1" applyAlignment="1">
      <alignment horizontal="right" vertical="center" wrapText="1" readingOrder="2"/>
    </xf>
    <xf numFmtId="0" fontId="28" fillId="6" borderId="14" xfId="0" applyFont="1" applyFill="1" applyBorder="1" applyAlignment="1">
      <alignment horizontal="right" vertical="center" wrapText="1" readingOrder="2"/>
    </xf>
    <xf numFmtId="0" fontId="10" fillId="0" borderId="14" xfId="0" applyFont="1" applyBorder="1" applyAlignment="1" applyProtection="1">
      <alignment horizontal="center" vertical="center" wrapText="1" readingOrder="2"/>
      <protection locked="0"/>
    </xf>
    <xf numFmtId="0" fontId="11" fillId="0" borderId="10" xfId="0" applyFont="1" applyBorder="1" applyAlignment="1">
      <alignment horizontal="center" vertical="center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7" borderId="10" xfId="0" applyFont="1" applyFill="1" applyBorder="1" applyAlignment="1">
      <alignment horizontal="center"/>
    </xf>
    <xf numFmtId="0" fontId="11" fillId="0" borderId="12" xfId="0" applyFont="1" applyBorder="1" applyAlignment="1">
      <alignment horizontal="right" vertical="top" readingOrder="2"/>
    </xf>
    <xf numFmtId="0" fontId="10" fillId="0" borderId="12" xfId="0" applyFont="1" applyBorder="1" applyAlignment="1">
      <alignment horizontal="right" vertical="top" readingOrder="2"/>
    </xf>
    <xf numFmtId="0" fontId="9" fillId="0" borderId="25" xfId="0" applyFont="1" applyBorder="1" applyAlignment="1" applyProtection="1">
      <alignment horizontal="right"/>
      <protection locked="0"/>
    </xf>
    <xf numFmtId="0" fontId="9" fillId="0" borderId="26" xfId="0" applyFont="1" applyBorder="1" applyAlignment="1" applyProtection="1">
      <alignment horizontal="right"/>
      <protection locked="0"/>
    </xf>
    <xf numFmtId="0" fontId="9" fillId="0" borderId="27" xfId="0" applyFont="1" applyBorder="1" applyAlignment="1" applyProtection="1">
      <alignment horizontal="right"/>
      <protection locked="0"/>
    </xf>
    <xf numFmtId="0" fontId="10" fillId="0" borderId="28" xfId="0" applyFont="1" applyBorder="1" applyAlignment="1" applyProtection="1">
      <alignment horizontal="right"/>
      <protection locked="0"/>
    </xf>
    <xf numFmtId="0" fontId="10" fillId="0" borderId="29" xfId="0" applyFont="1" applyBorder="1" applyAlignment="1" applyProtection="1">
      <alignment horizontal="right"/>
      <protection locked="0"/>
    </xf>
    <xf numFmtId="0" fontId="10" fillId="0" borderId="30" xfId="0" applyFont="1" applyBorder="1" applyAlignment="1" applyProtection="1">
      <alignment horizontal="right"/>
      <protection locked="0"/>
    </xf>
    <xf numFmtId="0" fontId="9" fillId="0" borderId="29" xfId="0" applyFont="1" applyBorder="1" applyAlignment="1" applyProtection="1">
      <alignment horizontal="right"/>
      <protection locked="0"/>
    </xf>
    <xf numFmtId="0" fontId="9" fillId="0" borderId="30" xfId="0" applyFont="1" applyBorder="1" applyAlignment="1" applyProtection="1">
      <alignment horizontal="right"/>
      <protection locked="0"/>
    </xf>
    <xf numFmtId="0" fontId="10" fillId="0" borderId="14" xfId="0" applyFont="1" applyBorder="1" applyAlignment="1">
      <alignment horizontal="center" vertical="center" wrapText="1" readingOrder="2"/>
    </xf>
    <xf numFmtId="0" fontId="10" fillId="0" borderId="14" xfId="0" applyFont="1" applyBorder="1" applyAlignment="1" applyProtection="1">
      <alignment horizontal="right" vertical="center"/>
      <protection locked="0"/>
    </xf>
    <xf numFmtId="165" fontId="10" fillId="7" borderId="14" xfId="0" applyNumberFormat="1" applyFont="1" applyFill="1" applyBorder="1" applyAlignment="1" applyProtection="1">
      <alignment horizontal="center" vertical="center" readingOrder="2"/>
      <protection locked="0"/>
    </xf>
    <xf numFmtId="0" fontId="10" fillId="2" borderId="15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43" fontId="10" fillId="0" borderId="14" xfId="2" applyFont="1" applyFill="1" applyBorder="1" applyAlignment="1" applyProtection="1">
      <alignment horizontal="center" vertical="center"/>
      <protection locked="0"/>
    </xf>
    <xf numFmtId="0" fontId="10" fillId="4" borderId="14" xfId="0" applyFont="1" applyFill="1" applyBorder="1" applyAlignment="1">
      <alignment horizontal="right" vertical="center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right" vertical="center" readingOrder="2"/>
      <protection locked="0"/>
    </xf>
    <xf numFmtId="0" fontId="10" fillId="0" borderId="14" xfId="0" applyFont="1" applyBorder="1" applyAlignment="1" applyProtection="1">
      <alignment horizontal="right" vertical="center" wrapText="1" readingOrder="2"/>
      <protection locked="0"/>
    </xf>
    <xf numFmtId="0" fontId="9" fillId="0" borderId="14" xfId="0" applyFont="1" applyBorder="1" applyAlignment="1" applyProtection="1">
      <alignment horizontal="right" vertical="center" wrapText="1" readingOrder="2"/>
      <protection locked="0"/>
    </xf>
    <xf numFmtId="0" fontId="9" fillId="0" borderId="14" xfId="0" applyFont="1" applyBorder="1" applyAlignment="1" applyProtection="1">
      <alignment horizontal="right" vertical="center"/>
      <protection locked="0"/>
    </xf>
    <xf numFmtId="0" fontId="10" fillId="6" borderId="14" xfId="0" applyFont="1" applyFill="1" applyBorder="1" applyAlignment="1">
      <alignment horizontal="center" vertical="center" wrapText="1" readingOrder="2"/>
    </xf>
    <xf numFmtId="0" fontId="10" fillId="4" borderId="14" xfId="0" applyFont="1" applyFill="1" applyBorder="1" applyAlignment="1">
      <alignment horizontal="center" vertical="center" wrapText="1" readingOrder="2"/>
    </xf>
    <xf numFmtId="0" fontId="9" fillId="0" borderId="14" xfId="0" applyFont="1" applyBorder="1" applyAlignment="1" applyProtection="1">
      <alignment horizontal="right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9" fillId="0" borderId="28" xfId="0" applyFont="1" applyBorder="1" applyAlignment="1" applyProtection="1">
      <alignment horizontal="right"/>
      <protection locked="0"/>
    </xf>
    <xf numFmtId="0" fontId="11" fillId="0" borderId="16" xfId="0" applyFont="1" applyBorder="1" applyAlignment="1">
      <alignment horizontal="right" vertical="center" readingOrder="2"/>
    </xf>
    <xf numFmtId="0" fontId="10" fillId="0" borderId="16" xfId="0" applyFont="1" applyBorder="1" applyAlignment="1">
      <alignment horizontal="right" vertical="center" readingOrder="2"/>
    </xf>
    <xf numFmtId="0" fontId="9" fillId="0" borderId="18" xfId="0" applyFont="1" applyBorder="1" applyAlignment="1" applyProtection="1">
      <alignment horizontal="right"/>
      <protection locked="0"/>
    </xf>
    <xf numFmtId="0" fontId="9" fillId="0" borderId="19" xfId="0" applyFont="1" applyBorder="1" applyAlignment="1" applyProtection="1">
      <alignment horizontal="right"/>
      <protection locked="0"/>
    </xf>
    <xf numFmtId="0" fontId="9" fillId="0" borderId="20" xfId="0" applyFont="1" applyBorder="1" applyAlignment="1" applyProtection="1">
      <alignment horizontal="right"/>
      <protection locked="0"/>
    </xf>
    <xf numFmtId="0" fontId="10" fillId="0" borderId="15" xfId="0" applyFont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3" fillId="2" borderId="55" xfId="0" applyFont="1" applyFill="1" applyBorder="1" applyAlignment="1" applyProtection="1">
      <alignment horizontal="center" vertical="center"/>
      <protection locked="0"/>
    </xf>
    <xf numFmtId="0" fontId="13" fillId="2" borderId="56" xfId="0" applyFont="1" applyFill="1" applyBorder="1" applyAlignment="1" applyProtection="1">
      <alignment horizontal="center" vertical="center"/>
      <protection locked="0"/>
    </xf>
    <xf numFmtId="164" fontId="10" fillId="6" borderId="14" xfId="2" applyNumberFormat="1" applyFont="1" applyFill="1" applyBorder="1" applyAlignment="1" applyProtection="1">
      <alignment horizontal="center" vertical="center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12" fillId="10" borderId="14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0" fillId="0" borderId="13" xfId="0" applyFont="1" applyBorder="1" applyAlignment="1">
      <alignment horizontal="right" vertical="top" wrapText="1" readingOrder="2"/>
    </xf>
    <xf numFmtId="3" fontId="9" fillId="6" borderId="1" xfId="2" applyNumberFormat="1" applyFont="1" applyFill="1" applyBorder="1" applyAlignment="1" applyProtection="1">
      <alignment horizontal="center"/>
    </xf>
    <xf numFmtId="0" fontId="12" fillId="10" borderId="1" xfId="0" applyFont="1" applyFill="1" applyBorder="1" applyAlignment="1">
      <alignment horizontal="center"/>
    </xf>
    <xf numFmtId="0" fontId="11" fillId="0" borderId="10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top"/>
    </xf>
    <xf numFmtId="0" fontId="11" fillId="0" borderId="10" xfId="0" applyFont="1" applyBorder="1" applyAlignment="1">
      <alignment horizontal="right" vertical="top"/>
    </xf>
    <xf numFmtId="0" fontId="9" fillId="0" borderId="1" xfId="0" applyFont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3" fontId="9" fillId="0" borderId="1" xfId="2" applyNumberFormat="1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>
      <alignment horizontal="center" vertical="center" wrapText="1"/>
    </xf>
    <xf numFmtId="3" fontId="10" fillId="6" borderId="1" xfId="2" applyNumberFormat="1" applyFont="1" applyFill="1" applyBorder="1" applyAlignment="1" applyProtection="1">
      <alignment horizontal="center"/>
    </xf>
    <xf numFmtId="0" fontId="9" fillId="5" borderId="1" xfId="0" applyFont="1" applyFill="1" applyBorder="1" applyAlignment="1">
      <alignment horizontal="center"/>
    </xf>
    <xf numFmtId="0" fontId="12" fillId="10" borderId="52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11" fillId="2" borderId="0" xfId="0" applyFont="1" applyFill="1" applyAlignment="1">
      <alignment horizontal="right" vertical="top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9" fontId="9" fillId="6" borderId="1" xfId="1" applyFont="1" applyFill="1" applyBorder="1" applyAlignment="1" applyProtection="1">
      <alignment horizontal="center"/>
    </xf>
    <xf numFmtId="0" fontId="23" fillId="0" borderId="10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/>
    </xf>
    <xf numFmtId="0" fontId="9" fillId="0" borderId="14" xfId="0" applyFont="1" applyBorder="1" applyAlignment="1">
      <alignment horizontal="right"/>
    </xf>
    <xf numFmtId="0" fontId="9" fillId="4" borderId="14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2" fillId="10" borderId="14" xfId="0" applyFont="1" applyFill="1" applyBorder="1" applyAlignment="1">
      <alignment horizontal="center"/>
    </xf>
    <xf numFmtId="164" fontId="9" fillId="6" borderId="14" xfId="2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9" fontId="9" fillId="0" borderId="14" xfId="1" applyFont="1" applyBorder="1" applyAlignment="1">
      <alignment horizontal="center"/>
    </xf>
    <xf numFmtId="43" fontId="9" fillId="6" borderId="14" xfId="2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2" fillId="10" borderId="41" xfId="0" applyFont="1" applyFill="1" applyBorder="1" applyAlignment="1">
      <alignment horizontal="center" vertical="center"/>
    </xf>
    <xf numFmtId="0" fontId="12" fillId="10" borderId="4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10" fillId="3" borderId="14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10" fillId="4" borderId="41" xfId="0" applyFont="1" applyFill="1" applyBorder="1" applyAlignment="1">
      <alignment horizontal="center"/>
    </xf>
    <xf numFmtId="0" fontId="10" fillId="4" borderId="42" xfId="0" applyFont="1" applyFill="1" applyBorder="1" applyAlignment="1">
      <alignment horizontal="center"/>
    </xf>
    <xf numFmtId="0" fontId="10" fillId="4" borderId="43" xfId="0" applyFont="1" applyFill="1" applyBorder="1" applyAlignment="1">
      <alignment horizontal="center"/>
    </xf>
    <xf numFmtId="164" fontId="10" fillId="6" borderId="41" xfId="2" applyNumberFormat="1" applyFont="1" applyFill="1" applyBorder="1" applyAlignment="1">
      <alignment horizontal="center"/>
    </xf>
    <xf numFmtId="164" fontId="10" fillId="6" borderId="43" xfId="2" applyNumberFormat="1" applyFont="1" applyFill="1" applyBorder="1" applyAlignment="1">
      <alignment horizontal="center"/>
    </xf>
    <xf numFmtId="0" fontId="12" fillId="10" borderId="41" xfId="0" applyFont="1" applyFill="1" applyBorder="1" applyAlignment="1">
      <alignment horizontal="center"/>
    </xf>
    <xf numFmtId="0" fontId="12" fillId="10" borderId="42" xfId="0" applyFont="1" applyFill="1" applyBorder="1" applyAlignment="1">
      <alignment horizontal="center"/>
    </xf>
    <xf numFmtId="0" fontId="12" fillId="10" borderId="43" xfId="0" applyFont="1" applyFill="1" applyBorder="1" applyAlignment="1">
      <alignment horizontal="center"/>
    </xf>
    <xf numFmtId="0" fontId="25" fillId="0" borderId="0" xfId="4" applyFont="1" applyAlignment="1">
      <alignment horizontal="center"/>
    </xf>
    <xf numFmtId="0" fontId="11" fillId="0" borderId="10" xfId="0" applyFont="1" applyBorder="1" applyAlignment="1">
      <alignment horizontal="right"/>
    </xf>
    <xf numFmtId="0" fontId="13" fillId="2" borderId="55" xfId="0" applyFont="1" applyFill="1" applyBorder="1" applyAlignment="1" applyProtection="1">
      <alignment horizontal="center" vertical="center" readingOrder="2"/>
      <protection locked="0"/>
    </xf>
    <xf numFmtId="0" fontId="13" fillId="2" borderId="56" xfId="0" applyFont="1" applyFill="1" applyBorder="1" applyAlignment="1" applyProtection="1">
      <alignment horizontal="center" vertical="center" readingOrder="2"/>
      <protection locked="0"/>
    </xf>
    <xf numFmtId="2" fontId="9" fillId="6" borderId="1" xfId="2" applyNumberFormat="1" applyFont="1" applyFill="1" applyBorder="1" applyAlignment="1" applyProtection="1"/>
    <xf numFmtId="2" fontId="10" fillId="6" borderId="1" xfId="2" applyNumberFormat="1" applyFont="1" applyFill="1" applyBorder="1" applyAlignment="1" applyProtection="1">
      <alignment vertical="center"/>
    </xf>
    <xf numFmtId="0" fontId="11" fillId="0" borderId="12" xfId="0" applyFont="1" applyBorder="1" applyAlignment="1">
      <alignment vertical="top"/>
    </xf>
    <xf numFmtId="0" fontId="10" fillId="0" borderId="12" xfId="0" applyFont="1" applyBorder="1"/>
    <xf numFmtId="0" fontId="10" fillId="0" borderId="12" xfId="0" applyFont="1" applyBorder="1" applyAlignment="1">
      <alignment vertical="center"/>
    </xf>
    <xf numFmtId="164" fontId="16" fillId="0" borderId="1" xfId="4" applyNumberFormat="1" applyFont="1" applyBorder="1" applyAlignment="1">
      <alignment horizontal="center"/>
    </xf>
    <xf numFmtId="43" fontId="16" fillId="0" borderId="1" xfId="4" applyNumberFormat="1" applyFont="1" applyBorder="1" applyAlignment="1">
      <alignment horizontal="center"/>
    </xf>
    <xf numFmtId="43" fontId="16" fillId="0" borderId="1" xfId="4" applyNumberFormat="1" applyFont="1" applyBorder="1" applyAlignment="1">
      <alignment horizontal="right"/>
    </xf>
    <xf numFmtId="164" fontId="16" fillId="0" borderId="1" xfId="5" applyNumberFormat="1" applyFont="1" applyBorder="1"/>
    <xf numFmtId="164" fontId="16" fillId="0" borderId="1" xfId="4" applyNumberFormat="1" applyFont="1" applyBorder="1"/>
  </cellXfs>
  <cellStyles count="7">
    <cellStyle name="Accent1" xfId="3" builtinId="29"/>
    <cellStyle name="Comma" xfId="2" builtinId="3"/>
    <cellStyle name="Comma 2" xfId="5" xr:uid="{00000000-0005-0000-0000-000002000000}"/>
    <cellStyle name="Comma 4" xfId="6" xr:uid="{00000000-0005-0000-0000-000003000000}"/>
    <cellStyle name="Normal" xfId="0" builtinId="0"/>
    <cellStyle name="Normal 2" xfId="4" xr:uid="{00000000-0005-0000-0000-000005000000}"/>
    <cellStyle name="Percent" xfId="1" builtinId="5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TheSansArab SemiLight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3"/>
        </left>
        <right/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/>
        <strike val="0"/>
        <outline val="0"/>
        <shadow val="0"/>
        <u val="none"/>
        <vertAlign val="baseline"/>
        <sz val="12"/>
        <color theme="4" tint="-0.249977111117893"/>
        <name val="TheSansArab SemiLight"/>
        <scheme val="none"/>
      </font>
      <numFmt numFmtId="35" formatCode="_(* #,##0.00_);_(* \(#,##0.00\);_(* &quot;-&quot;??_);_(@_)"/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TheSansArab SemiLight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TheSansArab SemiLight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top style="thin">
          <color theme="3"/>
        </top>
      </border>
    </dxf>
    <dxf>
      <border>
        <bottom style="thin">
          <color theme="3"/>
        </bottom>
      </border>
    </dxf>
    <dxf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ont>
        <strike val="0"/>
        <outline val="0"/>
        <shadow val="0"/>
        <u val="none"/>
        <vertAlign val="baseline"/>
        <color theme="4" tint="-0.249977111117893"/>
        <name val="TheSansArab SemiLight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heSansArab SemiLight"/>
        <scheme val="none"/>
      </font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1.png"/><Relationship Id="rId4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585788</xdr:colOff>
      <xdr:row>88</xdr:row>
      <xdr:rowOff>14287</xdr:rowOff>
    </xdr:from>
    <xdr:to>
      <xdr:col>3</xdr:col>
      <xdr:colOff>570548</xdr:colOff>
      <xdr:row>93</xdr:row>
      <xdr:rowOff>162877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9947065609" y="18064162"/>
          <a:ext cx="1806416" cy="114871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B9:E25" totalsRowShown="0" headerRowDxfId="8" dataDxfId="7" headerRowBorderDxfId="5" tableBorderDxfId="6" totalsRowBorderDxfId="4">
  <tableColumns count="4">
    <tableColumn id="1" xr3:uid="{00000000-0010-0000-0000-000001000000}" name="الــبـــــيـــــان" dataDxfId="3"/>
    <tableColumn id="2" xr3:uid="{00000000-0010-0000-0000-000002000000}" name="المبلغ" dataDxfId="2"/>
    <tableColumn id="3" xr3:uid="{00000000-0010-0000-0000-000003000000}" name="الإجمالي" dataDxfId="1"/>
    <tableColumn id="4" xr3:uid="{00000000-0010-0000-0000-000004000000}" name="ملاحظ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0"/>
  <sheetViews>
    <sheetView rightToLeft="1" view="pageBreakPreview" topLeftCell="A9" zoomScale="80" zoomScaleNormal="100" zoomScaleSheetLayoutView="80" zoomScalePageLayoutView="90" workbookViewId="0">
      <selection activeCell="C111" sqref="C111:G111"/>
    </sheetView>
  </sheetViews>
  <sheetFormatPr defaultRowHeight="14.45"/>
  <cols>
    <col min="1" max="5" width="9.140625" style="1"/>
    <col min="6" max="6" width="14.7109375" style="1" customWidth="1"/>
    <col min="7" max="9" width="9.140625" style="1"/>
    <col min="11" max="11" width="20.7109375" customWidth="1"/>
    <col min="12" max="12" width="18.140625" customWidth="1"/>
  </cols>
  <sheetData>
    <row r="1" spans="1:12" ht="15" customHeight="1">
      <c r="A1" s="327" t="s">
        <v>0</v>
      </c>
      <c r="B1" s="328"/>
      <c r="C1" s="328"/>
      <c r="D1" s="328"/>
      <c r="E1" s="328"/>
      <c r="F1" s="328"/>
      <c r="G1" s="328"/>
      <c r="H1" s="328"/>
      <c r="I1" s="328"/>
      <c r="J1" s="328"/>
      <c r="K1" s="329"/>
      <c r="L1" s="111"/>
    </row>
    <row r="2" spans="1:12" ht="15" customHeight="1">
      <c r="A2" s="330"/>
      <c r="B2" s="331"/>
      <c r="C2" s="331"/>
      <c r="D2" s="331"/>
      <c r="E2" s="331"/>
      <c r="F2" s="331"/>
      <c r="G2" s="331"/>
      <c r="H2" s="331"/>
      <c r="I2" s="331"/>
      <c r="J2" s="331"/>
      <c r="K2" s="332"/>
      <c r="L2" s="111"/>
    </row>
    <row r="3" spans="1:12" ht="15" customHeight="1">
      <c r="A3" s="333"/>
      <c r="B3" s="334"/>
      <c r="C3" s="334"/>
      <c r="D3" s="334"/>
      <c r="E3" s="334"/>
      <c r="F3" s="334"/>
      <c r="G3" s="334"/>
      <c r="H3" s="334"/>
      <c r="I3" s="334"/>
      <c r="J3" s="334"/>
      <c r="K3" s="335"/>
      <c r="L3" s="111"/>
    </row>
    <row r="4" spans="1:12" ht="17.45">
      <c r="A4" s="50"/>
      <c r="B4" s="275" t="s">
        <v>1</v>
      </c>
      <c r="C4" s="275"/>
      <c r="D4" s="275"/>
      <c r="E4" s="275"/>
      <c r="F4" s="275"/>
      <c r="G4" s="275"/>
      <c r="H4" s="275"/>
      <c r="I4" s="275"/>
      <c r="J4" s="50"/>
      <c r="K4" s="50"/>
      <c r="L4" s="50"/>
    </row>
    <row r="5" spans="1:12" ht="17.45">
      <c r="A5" s="82"/>
      <c r="B5" s="86"/>
      <c r="C5" s="86"/>
      <c r="D5" s="86"/>
      <c r="E5" s="86"/>
      <c r="F5" s="86"/>
      <c r="G5" s="87"/>
      <c r="H5" s="87"/>
      <c r="I5" s="87"/>
      <c r="J5" s="82"/>
      <c r="K5" s="82"/>
      <c r="L5" s="82"/>
    </row>
    <row r="6" spans="1:12" ht="17.45">
      <c r="A6" s="82"/>
      <c r="B6" s="259" t="s">
        <v>2</v>
      </c>
      <c r="C6" s="259"/>
      <c r="D6" s="259"/>
      <c r="E6" s="259"/>
      <c r="F6" s="259"/>
      <c r="G6" s="259"/>
      <c r="H6" s="259"/>
      <c r="I6" s="259"/>
      <c r="J6" s="82"/>
      <c r="K6" s="82"/>
      <c r="L6" s="82"/>
    </row>
    <row r="7" spans="1:12" ht="22.5" customHeight="1">
      <c r="A7" s="82"/>
      <c r="B7" s="260" t="s">
        <v>3</v>
      </c>
      <c r="C7" s="260"/>
      <c r="D7" s="260"/>
      <c r="E7" s="260"/>
      <c r="F7" s="260"/>
      <c r="G7" s="70"/>
      <c r="H7" s="70"/>
      <c r="I7" s="70"/>
      <c r="J7" s="82"/>
      <c r="K7" s="82"/>
      <c r="L7" s="82"/>
    </row>
    <row r="8" spans="1:12" ht="17.45">
      <c r="A8" s="84"/>
      <c r="B8" s="336" t="s">
        <v>4</v>
      </c>
      <c r="C8" s="336"/>
      <c r="D8" s="336"/>
      <c r="E8" s="336"/>
      <c r="F8" s="336"/>
      <c r="G8" s="336" t="s">
        <v>5</v>
      </c>
      <c r="H8" s="336"/>
      <c r="I8" s="336"/>
      <c r="J8" s="85"/>
      <c r="K8" s="82"/>
      <c r="L8" s="82"/>
    </row>
    <row r="9" spans="1:12" ht="17.45">
      <c r="A9" s="84"/>
      <c r="B9" s="293" t="s">
        <v>6</v>
      </c>
      <c r="C9" s="293"/>
      <c r="D9" s="293"/>
      <c r="E9" s="293"/>
      <c r="F9" s="293"/>
      <c r="G9" s="293"/>
      <c r="H9" s="293"/>
      <c r="I9" s="293"/>
      <c r="J9" s="85"/>
      <c r="K9" s="82"/>
      <c r="L9" s="82"/>
    </row>
    <row r="10" spans="1:12" ht="17.45">
      <c r="A10" s="84"/>
      <c r="B10" s="293" t="s">
        <v>7</v>
      </c>
      <c r="C10" s="293"/>
      <c r="D10" s="293"/>
      <c r="E10" s="293"/>
      <c r="F10" s="293"/>
      <c r="G10" s="274"/>
      <c r="H10" s="274"/>
      <c r="I10" s="274"/>
      <c r="J10" s="85"/>
      <c r="K10" s="82"/>
      <c r="L10" s="82"/>
    </row>
    <row r="11" spans="1:12" ht="17.45">
      <c r="A11" s="84"/>
      <c r="B11" s="293" t="s">
        <v>8</v>
      </c>
      <c r="C11" s="293"/>
      <c r="D11" s="293"/>
      <c r="E11" s="293"/>
      <c r="F11" s="293"/>
      <c r="G11" s="274"/>
      <c r="H11" s="274"/>
      <c r="I11" s="274"/>
      <c r="J11" s="85"/>
      <c r="K11" s="82"/>
      <c r="L11" s="82"/>
    </row>
    <row r="12" spans="1:12" ht="17.45">
      <c r="A12" s="84"/>
      <c r="B12" s="293" t="s">
        <v>9</v>
      </c>
      <c r="C12" s="293"/>
      <c r="D12" s="293"/>
      <c r="E12" s="293"/>
      <c r="F12" s="293"/>
      <c r="G12" s="274"/>
      <c r="H12" s="274"/>
      <c r="I12" s="274"/>
      <c r="J12" s="85"/>
      <c r="K12" s="82"/>
      <c r="L12" s="82"/>
    </row>
    <row r="13" spans="1:12" ht="17.45">
      <c r="A13" s="84"/>
      <c r="B13" s="293" t="s">
        <v>10</v>
      </c>
      <c r="C13" s="293"/>
      <c r="D13" s="293"/>
      <c r="E13" s="293"/>
      <c r="F13" s="293"/>
      <c r="G13" s="274"/>
      <c r="H13" s="274"/>
      <c r="I13" s="274"/>
      <c r="J13" s="85"/>
      <c r="K13" s="82"/>
      <c r="L13" s="82"/>
    </row>
    <row r="14" spans="1:12" ht="17.45">
      <c r="A14" s="84"/>
      <c r="B14" s="293" t="s">
        <v>11</v>
      </c>
      <c r="C14" s="293"/>
      <c r="D14" s="293"/>
      <c r="E14" s="293"/>
      <c r="F14" s="293"/>
      <c r="G14" s="274"/>
      <c r="H14" s="274"/>
      <c r="I14" s="274"/>
      <c r="J14" s="85"/>
      <c r="K14" s="82"/>
      <c r="L14" s="82"/>
    </row>
    <row r="15" spans="1:12" ht="17.45">
      <c r="A15" s="84"/>
      <c r="B15" s="293" t="s">
        <v>12</v>
      </c>
      <c r="C15" s="293"/>
      <c r="D15" s="293"/>
      <c r="E15" s="293"/>
      <c r="F15" s="293"/>
      <c r="G15" s="274"/>
      <c r="H15" s="274"/>
      <c r="I15" s="274"/>
      <c r="J15" s="85"/>
      <c r="K15" s="82"/>
      <c r="L15" s="82"/>
    </row>
    <row r="16" spans="1:12" ht="17.45">
      <c r="A16" s="84"/>
      <c r="B16" s="293" t="s">
        <v>13</v>
      </c>
      <c r="C16" s="293"/>
      <c r="D16" s="293"/>
      <c r="E16" s="293"/>
      <c r="F16" s="293"/>
      <c r="G16" s="274"/>
      <c r="H16" s="274"/>
      <c r="I16" s="274"/>
      <c r="J16" s="85"/>
      <c r="K16" s="82"/>
      <c r="L16" s="82"/>
    </row>
    <row r="17" spans="1:12" ht="17.45">
      <c r="A17" s="84"/>
      <c r="B17" s="293" t="s">
        <v>14</v>
      </c>
      <c r="C17" s="293"/>
      <c r="D17" s="293"/>
      <c r="E17" s="293"/>
      <c r="F17" s="293"/>
      <c r="G17" s="323">
        <f>'البيانات المالية'!D23</f>
        <v>0</v>
      </c>
      <c r="H17" s="323"/>
      <c r="I17" s="323"/>
      <c r="J17" s="85"/>
      <c r="K17" s="82"/>
      <c r="L17" s="82"/>
    </row>
    <row r="18" spans="1:12" ht="17.45">
      <c r="A18" s="84"/>
      <c r="B18" s="293" t="s">
        <v>15</v>
      </c>
      <c r="C18" s="293"/>
      <c r="D18" s="293"/>
      <c r="E18" s="293"/>
      <c r="F18" s="293"/>
      <c r="G18" s="323">
        <f>'الجوانب الفنية والتمويلية'!C174</f>
        <v>0</v>
      </c>
      <c r="H18" s="323"/>
      <c r="I18" s="323"/>
      <c r="J18" s="85"/>
      <c r="K18" s="82"/>
      <c r="L18" s="82"/>
    </row>
    <row r="19" spans="1:12" ht="17.45">
      <c r="A19" s="82"/>
      <c r="B19" s="88"/>
      <c r="C19" s="88"/>
      <c r="D19" s="88"/>
      <c r="E19" s="88"/>
      <c r="F19" s="88"/>
      <c r="G19" s="88"/>
      <c r="H19" s="88"/>
      <c r="I19" s="88"/>
      <c r="J19" s="82"/>
      <c r="K19" s="82"/>
      <c r="L19" s="82"/>
    </row>
    <row r="20" spans="1:12" ht="17.45">
      <c r="A20" s="82"/>
      <c r="B20" s="273"/>
      <c r="C20" s="273"/>
      <c r="D20" s="273"/>
      <c r="E20" s="273"/>
      <c r="F20" s="82"/>
      <c r="G20" s="82"/>
      <c r="H20" s="82"/>
      <c r="I20" s="82"/>
      <c r="J20" s="82"/>
      <c r="K20" s="82"/>
      <c r="L20" s="82"/>
    </row>
    <row r="21" spans="1:12" ht="22.5" customHeight="1">
      <c r="A21" s="82"/>
      <c r="B21" s="260" t="s">
        <v>16</v>
      </c>
      <c r="C21" s="260"/>
      <c r="D21" s="260"/>
      <c r="E21" s="260"/>
      <c r="F21" s="260"/>
      <c r="G21" s="89"/>
      <c r="H21" s="89"/>
      <c r="I21" s="89"/>
      <c r="J21" s="82"/>
      <c r="K21" s="82"/>
      <c r="L21" s="82"/>
    </row>
    <row r="22" spans="1:12" ht="17.45">
      <c r="A22" s="84"/>
      <c r="B22" s="320" t="s">
        <v>4</v>
      </c>
      <c r="C22" s="320"/>
      <c r="D22" s="320"/>
      <c r="E22" s="320"/>
      <c r="F22" s="320"/>
      <c r="G22" s="320" t="s">
        <v>5</v>
      </c>
      <c r="H22" s="320"/>
      <c r="I22" s="320"/>
      <c r="J22" s="85"/>
      <c r="K22" s="82"/>
      <c r="L22" s="82"/>
    </row>
    <row r="23" spans="1:12" ht="17.45">
      <c r="A23" s="84"/>
      <c r="B23" s="293" t="s">
        <v>17</v>
      </c>
      <c r="C23" s="293"/>
      <c r="D23" s="293"/>
      <c r="E23" s="293"/>
      <c r="F23" s="293"/>
      <c r="G23" s="274"/>
      <c r="H23" s="274"/>
      <c r="I23" s="274"/>
      <c r="J23" s="85"/>
      <c r="K23" s="82"/>
      <c r="L23" s="82"/>
    </row>
    <row r="24" spans="1:12" ht="17.45">
      <c r="A24" s="84"/>
      <c r="B24" s="293" t="s">
        <v>18</v>
      </c>
      <c r="C24" s="293"/>
      <c r="D24" s="293"/>
      <c r="E24" s="293"/>
      <c r="F24" s="293"/>
      <c r="G24" s="274"/>
      <c r="H24" s="274"/>
      <c r="I24" s="274"/>
      <c r="J24" s="85"/>
      <c r="K24" s="82"/>
      <c r="L24" s="82"/>
    </row>
    <row r="25" spans="1:12" ht="17.45">
      <c r="A25" s="84"/>
      <c r="B25" s="293" t="s">
        <v>19</v>
      </c>
      <c r="C25" s="293"/>
      <c r="D25" s="293"/>
      <c r="E25" s="293"/>
      <c r="F25" s="293"/>
      <c r="G25" s="274"/>
      <c r="H25" s="274"/>
      <c r="I25" s="274"/>
      <c r="J25" s="85"/>
      <c r="K25" s="82"/>
      <c r="L25" s="82"/>
    </row>
    <row r="26" spans="1:12" ht="17.45">
      <c r="A26" s="84"/>
      <c r="B26" s="293" t="s">
        <v>20</v>
      </c>
      <c r="C26" s="293"/>
      <c r="D26" s="293"/>
      <c r="E26" s="293"/>
      <c r="F26" s="293"/>
      <c r="G26" s="274"/>
      <c r="H26" s="274"/>
      <c r="I26" s="274"/>
      <c r="J26" s="85"/>
      <c r="K26" s="82"/>
      <c r="L26" s="82"/>
    </row>
    <row r="27" spans="1:12" ht="17.45">
      <c r="A27" s="84"/>
      <c r="B27" s="293" t="s">
        <v>21</v>
      </c>
      <c r="C27" s="293"/>
      <c r="D27" s="293"/>
      <c r="E27" s="293"/>
      <c r="F27" s="293"/>
      <c r="G27" s="274"/>
      <c r="H27" s="274"/>
      <c r="I27" s="274"/>
      <c r="J27" s="85"/>
      <c r="K27" s="82"/>
      <c r="L27" s="82"/>
    </row>
    <row r="28" spans="1:12" ht="17.45">
      <c r="A28" s="84"/>
      <c r="B28" s="293" t="s">
        <v>22</v>
      </c>
      <c r="C28" s="293"/>
      <c r="D28" s="293"/>
      <c r="E28" s="293"/>
      <c r="F28" s="293"/>
      <c r="G28" s="274"/>
      <c r="H28" s="274"/>
      <c r="I28" s="274"/>
      <c r="J28" s="85"/>
      <c r="K28" s="82"/>
      <c r="L28" s="82"/>
    </row>
    <row r="29" spans="1:12" ht="17.45">
      <c r="A29" s="84"/>
      <c r="B29" s="293" t="s">
        <v>23</v>
      </c>
      <c r="C29" s="293"/>
      <c r="D29" s="293"/>
      <c r="E29" s="293"/>
      <c r="F29" s="293"/>
      <c r="G29" s="274"/>
      <c r="H29" s="274"/>
      <c r="I29" s="274"/>
      <c r="J29" s="85"/>
      <c r="K29" s="82"/>
      <c r="L29" s="82"/>
    </row>
    <row r="30" spans="1:12" ht="17.45">
      <c r="A30" s="84"/>
      <c r="B30" s="293" t="s">
        <v>24</v>
      </c>
      <c r="C30" s="293"/>
      <c r="D30" s="293"/>
      <c r="E30" s="293"/>
      <c r="F30" s="293"/>
      <c r="G30" s="274"/>
      <c r="H30" s="274"/>
      <c r="I30" s="274"/>
      <c r="J30" s="85"/>
      <c r="K30" s="82"/>
      <c r="L30" s="82"/>
    </row>
    <row r="31" spans="1:12" ht="17.45">
      <c r="A31" s="84"/>
      <c r="B31" s="293" t="s">
        <v>25</v>
      </c>
      <c r="C31" s="293"/>
      <c r="D31" s="293"/>
      <c r="E31" s="293"/>
      <c r="F31" s="293"/>
      <c r="G31" s="274"/>
      <c r="H31" s="274"/>
      <c r="I31" s="274"/>
      <c r="J31" s="85"/>
      <c r="K31" s="82"/>
      <c r="L31" s="82"/>
    </row>
    <row r="32" spans="1:12" ht="17.45">
      <c r="A32" s="82"/>
      <c r="B32" s="88"/>
      <c r="C32" s="88"/>
      <c r="D32" s="88"/>
      <c r="E32" s="88"/>
      <c r="F32" s="88"/>
      <c r="G32" s="88"/>
      <c r="H32" s="88"/>
      <c r="I32" s="88"/>
      <c r="J32" s="82"/>
      <c r="K32" s="82"/>
      <c r="L32" s="82"/>
    </row>
    <row r="33" spans="1:12" ht="17.45">
      <c r="A33" s="82"/>
      <c r="B33" s="255"/>
      <c r="C33" s="255"/>
      <c r="D33" s="255"/>
      <c r="E33" s="255"/>
      <c r="F33" s="255"/>
      <c r="G33" s="82"/>
      <c r="H33" s="82"/>
      <c r="I33" s="82"/>
      <c r="J33" s="82"/>
      <c r="K33" s="82"/>
      <c r="L33" s="82"/>
    </row>
    <row r="34" spans="1:12" ht="18" thickBot="1">
      <c r="A34" s="82"/>
      <c r="B34" s="392" t="s">
        <v>26</v>
      </c>
      <c r="C34" s="261"/>
      <c r="D34" s="251"/>
      <c r="E34" s="251"/>
      <c r="F34" s="251"/>
      <c r="G34" s="89"/>
      <c r="H34" s="89"/>
      <c r="I34" s="89"/>
      <c r="J34" s="82"/>
      <c r="K34" s="82"/>
      <c r="L34" s="234" t="s">
        <v>27</v>
      </c>
    </row>
    <row r="35" spans="1:12" ht="24.6" thickBot="1">
      <c r="A35" s="82"/>
      <c r="B35" s="255" t="s">
        <v>28</v>
      </c>
      <c r="C35" s="319"/>
      <c r="D35" s="321" t="s">
        <v>27</v>
      </c>
      <c r="E35" s="322"/>
      <c r="F35" s="233"/>
      <c r="G35" s="233"/>
      <c r="H35" s="233"/>
      <c r="I35" s="233"/>
      <c r="J35" s="85"/>
      <c r="K35" s="82"/>
      <c r="L35" s="234" t="s">
        <v>29</v>
      </c>
    </row>
    <row r="36" spans="1:12" ht="17.45">
      <c r="A36" s="82"/>
      <c r="B36" s="90"/>
      <c r="C36" s="90"/>
      <c r="D36" s="232"/>
      <c r="E36" s="91"/>
      <c r="F36" s="91"/>
      <c r="G36" s="91"/>
      <c r="H36" s="91"/>
      <c r="I36" s="91"/>
      <c r="J36" s="89"/>
      <c r="K36" s="82"/>
      <c r="L36" s="234" t="s">
        <v>30</v>
      </c>
    </row>
    <row r="37" spans="1:12" ht="17.45">
      <c r="A37" s="84"/>
      <c r="B37" s="320" t="s">
        <v>31</v>
      </c>
      <c r="C37" s="320"/>
      <c r="D37" s="320"/>
      <c r="E37" s="320"/>
      <c r="F37" s="320"/>
      <c r="G37" s="320"/>
      <c r="H37" s="320"/>
      <c r="I37" s="320"/>
      <c r="J37" s="320"/>
      <c r="K37" s="85"/>
      <c r="L37" s="82"/>
    </row>
    <row r="38" spans="1:12" ht="17.45">
      <c r="A38" s="84"/>
      <c r="B38" s="293"/>
      <c r="C38" s="293"/>
      <c r="D38" s="293"/>
      <c r="E38" s="293"/>
      <c r="F38" s="293"/>
      <c r="G38" s="293"/>
      <c r="H38" s="293"/>
      <c r="I38" s="293"/>
      <c r="J38" s="293"/>
      <c r="K38" s="85"/>
      <c r="L38" s="82"/>
    </row>
    <row r="39" spans="1:12" ht="17.45">
      <c r="A39" s="84"/>
      <c r="B39" s="293"/>
      <c r="C39" s="293"/>
      <c r="D39" s="293"/>
      <c r="E39" s="293"/>
      <c r="F39" s="293"/>
      <c r="G39" s="293"/>
      <c r="H39" s="293"/>
      <c r="I39" s="293"/>
      <c r="J39" s="293"/>
      <c r="K39" s="85"/>
      <c r="L39" s="82"/>
    </row>
    <row r="40" spans="1:12" ht="17.45">
      <c r="A40" s="84"/>
      <c r="B40" s="293"/>
      <c r="C40" s="293"/>
      <c r="D40" s="293"/>
      <c r="E40" s="293"/>
      <c r="F40" s="293"/>
      <c r="G40" s="293"/>
      <c r="H40" s="293"/>
      <c r="I40" s="293"/>
      <c r="J40" s="293"/>
      <c r="K40" s="85"/>
      <c r="L40" s="82"/>
    </row>
    <row r="41" spans="1:12" ht="17.45">
      <c r="A41" s="84"/>
      <c r="B41" s="274"/>
      <c r="C41" s="274"/>
      <c r="D41" s="274"/>
      <c r="E41" s="274"/>
      <c r="F41" s="274"/>
      <c r="G41" s="274"/>
      <c r="H41" s="274"/>
      <c r="I41" s="274"/>
      <c r="J41" s="274"/>
      <c r="K41" s="85"/>
      <c r="L41" s="82"/>
    </row>
    <row r="42" spans="1:12" ht="17.45">
      <c r="A42" s="84"/>
      <c r="B42" s="274"/>
      <c r="C42" s="274"/>
      <c r="D42" s="274"/>
      <c r="E42" s="274"/>
      <c r="F42" s="274"/>
      <c r="G42" s="274"/>
      <c r="H42" s="274"/>
      <c r="I42" s="274"/>
      <c r="J42" s="274"/>
      <c r="K42" s="85"/>
      <c r="L42" s="82"/>
    </row>
    <row r="43" spans="1:12" ht="17.45">
      <c r="A43" s="84"/>
      <c r="B43" s="274"/>
      <c r="C43" s="274"/>
      <c r="D43" s="274"/>
      <c r="E43" s="274"/>
      <c r="F43" s="274"/>
      <c r="G43" s="274"/>
      <c r="H43" s="274"/>
      <c r="I43" s="274"/>
      <c r="J43" s="274"/>
      <c r="K43" s="85"/>
      <c r="L43" s="82"/>
    </row>
    <row r="44" spans="1:12" ht="17.45">
      <c r="A44" s="82"/>
      <c r="B44" s="88"/>
      <c r="C44" s="88"/>
      <c r="D44" s="88"/>
      <c r="E44" s="88"/>
      <c r="F44" s="88"/>
      <c r="G44" s="88"/>
      <c r="H44" s="88"/>
      <c r="I44" s="88"/>
      <c r="J44" s="88"/>
      <c r="K44" s="82"/>
      <c r="L44" s="82"/>
    </row>
    <row r="45" spans="1:12" ht="21.75" customHeight="1">
      <c r="A45" s="82"/>
      <c r="B45" s="276" t="s">
        <v>32</v>
      </c>
      <c r="C45" s="277"/>
      <c r="D45" s="277"/>
      <c r="E45" s="277"/>
      <c r="F45" s="277"/>
      <c r="G45" s="277"/>
      <c r="H45" s="277"/>
      <c r="I45" s="277"/>
      <c r="J45" s="277"/>
      <c r="K45" s="277"/>
      <c r="L45" s="82"/>
    </row>
    <row r="46" spans="1:12" ht="17.45">
      <c r="A46" s="84"/>
      <c r="B46" s="278"/>
      <c r="C46" s="279"/>
      <c r="D46" s="279"/>
      <c r="E46" s="279"/>
      <c r="F46" s="279"/>
      <c r="G46" s="279"/>
      <c r="H46" s="279"/>
      <c r="I46" s="279"/>
      <c r="J46" s="279"/>
      <c r="K46" s="280"/>
      <c r="L46" s="85"/>
    </row>
    <row r="47" spans="1:12" ht="17.45">
      <c r="A47" s="84"/>
      <c r="B47" s="281"/>
      <c r="C47" s="282"/>
      <c r="D47" s="282"/>
      <c r="E47" s="282"/>
      <c r="F47" s="282"/>
      <c r="G47" s="282"/>
      <c r="H47" s="282"/>
      <c r="I47" s="282"/>
      <c r="J47" s="282"/>
      <c r="K47" s="283"/>
      <c r="L47" s="85"/>
    </row>
    <row r="48" spans="1:12" ht="17.45">
      <c r="A48" s="84"/>
      <c r="B48" s="281"/>
      <c r="C48" s="284"/>
      <c r="D48" s="284"/>
      <c r="E48" s="284"/>
      <c r="F48" s="284"/>
      <c r="G48" s="284"/>
      <c r="H48" s="284"/>
      <c r="I48" s="284"/>
      <c r="J48" s="284"/>
      <c r="K48" s="285"/>
      <c r="L48" s="85"/>
    </row>
    <row r="49" spans="1:12" ht="17.45">
      <c r="A49" s="84"/>
      <c r="B49" s="281"/>
      <c r="C49" s="282"/>
      <c r="D49" s="282"/>
      <c r="E49" s="282"/>
      <c r="F49" s="282"/>
      <c r="G49" s="282"/>
      <c r="H49" s="282"/>
      <c r="I49" s="282"/>
      <c r="J49" s="282"/>
      <c r="K49" s="283"/>
      <c r="L49" s="85"/>
    </row>
    <row r="50" spans="1:12" ht="17.45">
      <c r="A50" s="84"/>
      <c r="B50" s="92"/>
      <c r="C50" s="93"/>
      <c r="D50" s="93"/>
      <c r="E50" s="93"/>
      <c r="F50" s="93"/>
      <c r="G50" s="93"/>
      <c r="H50" s="93"/>
      <c r="I50" s="93"/>
      <c r="J50" s="93"/>
      <c r="K50" s="94"/>
      <c r="L50" s="85"/>
    </row>
    <row r="51" spans="1:12" ht="17.45">
      <c r="A51" s="82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82"/>
    </row>
    <row r="52" spans="1:12" ht="21" customHeight="1">
      <c r="A52" s="82"/>
      <c r="B52" s="314" t="s">
        <v>33</v>
      </c>
      <c r="C52" s="315"/>
      <c r="D52" s="315"/>
      <c r="E52" s="315"/>
      <c r="F52" s="315"/>
      <c r="G52" s="315"/>
      <c r="H52" s="315"/>
      <c r="I52" s="315"/>
      <c r="J52" s="315"/>
      <c r="K52" s="315"/>
      <c r="L52" s="82"/>
    </row>
    <row r="53" spans="1:12" ht="17.45">
      <c r="A53" s="84"/>
      <c r="B53" s="313"/>
      <c r="C53" s="284"/>
      <c r="D53" s="284"/>
      <c r="E53" s="284"/>
      <c r="F53" s="284"/>
      <c r="G53" s="284"/>
      <c r="H53" s="284"/>
      <c r="I53" s="284"/>
      <c r="J53" s="284"/>
      <c r="K53" s="285"/>
      <c r="L53" s="85"/>
    </row>
    <row r="54" spans="1:12" ht="17.45">
      <c r="A54" s="84"/>
      <c r="B54" s="313"/>
      <c r="C54" s="284"/>
      <c r="D54" s="284"/>
      <c r="E54" s="284"/>
      <c r="F54" s="284"/>
      <c r="G54" s="284"/>
      <c r="H54" s="284"/>
      <c r="I54" s="284"/>
      <c r="J54" s="284"/>
      <c r="K54" s="285"/>
      <c r="L54" s="85"/>
    </row>
    <row r="55" spans="1:12" ht="17.45">
      <c r="A55" s="84"/>
      <c r="B55" s="313"/>
      <c r="C55" s="284"/>
      <c r="D55" s="284"/>
      <c r="E55" s="284"/>
      <c r="F55" s="284"/>
      <c r="G55" s="284"/>
      <c r="H55" s="284"/>
      <c r="I55" s="284"/>
      <c r="J55" s="284"/>
      <c r="K55" s="285"/>
      <c r="L55" s="85"/>
    </row>
    <row r="56" spans="1:12" ht="17.45">
      <c r="A56" s="84"/>
      <c r="B56" s="95"/>
      <c r="C56" s="96"/>
      <c r="D56" s="96"/>
      <c r="E56" s="96"/>
      <c r="F56" s="96"/>
      <c r="G56" s="96"/>
      <c r="H56" s="96"/>
      <c r="I56" s="96"/>
      <c r="J56" s="96"/>
      <c r="K56" s="97"/>
      <c r="L56" s="85"/>
    </row>
    <row r="57" spans="1:12" ht="21.75" customHeight="1">
      <c r="A57" s="82"/>
      <c r="B57" s="314" t="s">
        <v>34</v>
      </c>
      <c r="C57" s="314"/>
      <c r="D57" s="314"/>
      <c r="E57" s="314"/>
      <c r="F57" s="314"/>
      <c r="G57" s="314"/>
      <c r="H57" s="314"/>
      <c r="I57" s="314"/>
      <c r="J57" s="314"/>
      <c r="K57" s="314"/>
      <c r="L57" s="82"/>
    </row>
    <row r="58" spans="1:12" ht="17.45">
      <c r="A58" s="84"/>
      <c r="B58" s="313"/>
      <c r="C58" s="284"/>
      <c r="D58" s="284"/>
      <c r="E58" s="284"/>
      <c r="F58" s="284"/>
      <c r="G58" s="284"/>
      <c r="H58" s="284"/>
      <c r="I58" s="284"/>
      <c r="J58" s="284"/>
      <c r="K58" s="285"/>
      <c r="L58" s="85"/>
    </row>
    <row r="59" spans="1:12" ht="17.45">
      <c r="A59" s="84"/>
      <c r="B59" s="95"/>
      <c r="C59" s="96"/>
      <c r="D59" s="96"/>
      <c r="E59" s="96"/>
      <c r="F59" s="96"/>
      <c r="G59" s="96"/>
      <c r="H59" s="96"/>
      <c r="I59" s="96"/>
      <c r="J59" s="96"/>
      <c r="K59" s="97"/>
      <c r="L59" s="85"/>
    </row>
    <row r="60" spans="1:12" ht="21" customHeight="1">
      <c r="A60" s="82"/>
      <c r="B60" s="314" t="s">
        <v>35</v>
      </c>
      <c r="C60" s="315"/>
      <c r="D60" s="315"/>
      <c r="E60" s="315"/>
      <c r="F60" s="315"/>
      <c r="G60" s="315"/>
      <c r="H60" s="315"/>
      <c r="I60" s="315"/>
      <c r="J60" s="315"/>
      <c r="K60" s="315"/>
      <c r="L60" s="82"/>
    </row>
    <row r="61" spans="1:12" ht="17.45">
      <c r="A61" s="84"/>
      <c r="B61" s="316"/>
      <c r="C61" s="317"/>
      <c r="D61" s="317"/>
      <c r="E61" s="317"/>
      <c r="F61" s="317"/>
      <c r="G61" s="317"/>
      <c r="H61" s="317"/>
      <c r="I61" s="317"/>
      <c r="J61" s="317"/>
      <c r="K61" s="318"/>
      <c r="L61" s="85"/>
    </row>
    <row r="62" spans="1:12" ht="17.45">
      <c r="A62" s="84"/>
      <c r="B62" s="262"/>
      <c r="C62" s="263"/>
      <c r="D62" s="263"/>
      <c r="E62" s="263"/>
      <c r="F62" s="263"/>
      <c r="G62" s="263"/>
      <c r="H62" s="263"/>
      <c r="I62" s="263"/>
      <c r="J62" s="263"/>
      <c r="K62" s="264"/>
      <c r="L62" s="85"/>
    </row>
    <row r="63" spans="1:12" ht="17.45">
      <c r="A63" s="82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82"/>
    </row>
    <row r="64" spans="1:12" ht="30" customHeight="1">
      <c r="A64" s="82"/>
      <c r="B64" s="273" t="s">
        <v>36</v>
      </c>
      <c r="C64" s="273"/>
      <c r="D64" s="273"/>
      <c r="E64" s="273"/>
      <c r="F64" s="273"/>
      <c r="G64" s="273"/>
      <c r="H64" s="273"/>
      <c r="I64" s="273"/>
      <c r="J64" s="273"/>
      <c r="K64" s="273"/>
      <c r="L64" s="82"/>
    </row>
    <row r="65" spans="1:12" ht="17.45">
      <c r="A65" s="82"/>
      <c r="B65" s="251" t="s">
        <v>37</v>
      </c>
      <c r="C65" s="251"/>
      <c r="D65" s="251"/>
      <c r="E65" s="251"/>
      <c r="F65" s="251"/>
      <c r="G65" s="251"/>
      <c r="H65" s="251"/>
      <c r="I65" s="251"/>
      <c r="J65" s="251"/>
      <c r="K65" s="261"/>
      <c r="L65" s="82"/>
    </row>
    <row r="66" spans="1:12" ht="17.45">
      <c r="A66" s="84"/>
      <c r="B66" s="309" t="s">
        <v>38</v>
      </c>
      <c r="C66" s="310"/>
      <c r="D66" s="310"/>
      <c r="E66" s="311"/>
      <c r="F66" s="312" t="s">
        <v>39</v>
      </c>
      <c r="G66" s="310"/>
      <c r="H66" s="310"/>
      <c r="I66" s="310"/>
      <c r="J66" s="311"/>
      <c r="K66" s="85"/>
      <c r="L66" s="82"/>
    </row>
    <row r="67" spans="1:12" ht="17.45">
      <c r="A67" s="84"/>
      <c r="B67" s="306"/>
      <c r="C67" s="307"/>
      <c r="D67" s="307"/>
      <c r="E67" s="308"/>
      <c r="F67" s="306"/>
      <c r="G67" s="307"/>
      <c r="H67" s="307"/>
      <c r="I67" s="307"/>
      <c r="J67" s="308"/>
      <c r="K67" s="85"/>
      <c r="L67" s="82"/>
    </row>
    <row r="68" spans="1:12" ht="17.45">
      <c r="A68" s="84"/>
      <c r="B68" s="306"/>
      <c r="C68" s="307"/>
      <c r="D68" s="307"/>
      <c r="E68" s="308"/>
      <c r="F68" s="306"/>
      <c r="G68" s="307"/>
      <c r="H68" s="307"/>
      <c r="I68" s="307"/>
      <c r="J68" s="308"/>
      <c r="K68" s="85"/>
      <c r="L68" s="82"/>
    </row>
    <row r="69" spans="1:12" ht="17.45">
      <c r="A69" s="84"/>
      <c r="B69" s="306"/>
      <c r="C69" s="307"/>
      <c r="D69" s="307"/>
      <c r="E69" s="308"/>
      <c r="F69" s="306"/>
      <c r="G69" s="307"/>
      <c r="H69" s="307"/>
      <c r="I69" s="307"/>
      <c r="J69" s="308"/>
      <c r="K69" s="85"/>
      <c r="L69" s="82"/>
    </row>
    <row r="70" spans="1:12" ht="17.45">
      <c r="A70" s="84"/>
      <c r="B70" s="306"/>
      <c r="C70" s="307"/>
      <c r="D70" s="307"/>
      <c r="E70" s="308"/>
      <c r="F70" s="306"/>
      <c r="G70" s="307"/>
      <c r="H70" s="307"/>
      <c r="I70" s="307"/>
      <c r="J70" s="308"/>
      <c r="K70" s="85"/>
      <c r="L70" s="82"/>
    </row>
    <row r="71" spans="1:12" ht="17.45">
      <c r="A71" s="84"/>
      <c r="B71" s="302"/>
      <c r="C71" s="303"/>
      <c r="D71" s="303"/>
      <c r="E71" s="304"/>
      <c r="F71" s="305"/>
      <c r="G71" s="303"/>
      <c r="H71" s="303"/>
      <c r="I71" s="303"/>
      <c r="J71" s="304"/>
      <c r="K71" s="85"/>
      <c r="L71" s="82"/>
    </row>
    <row r="72" spans="1:12" ht="17.45">
      <c r="A72" s="82"/>
      <c r="B72" s="88"/>
      <c r="C72" s="88"/>
      <c r="D72" s="88"/>
      <c r="E72" s="88"/>
      <c r="F72" s="88"/>
      <c r="G72" s="88"/>
      <c r="H72" s="88"/>
      <c r="I72" s="88"/>
      <c r="J72" s="88"/>
      <c r="K72" s="82"/>
      <c r="L72" s="82"/>
    </row>
    <row r="73" spans="1:12" ht="17.45">
      <c r="A73" s="82"/>
      <c r="B73" s="251" t="s">
        <v>40</v>
      </c>
      <c r="C73" s="251"/>
      <c r="D73" s="89"/>
      <c r="E73" s="89"/>
      <c r="F73" s="89"/>
      <c r="G73" s="89"/>
      <c r="H73" s="89"/>
      <c r="I73" s="89"/>
      <c r="J73" s="89"/>
      <c r="K73" s="82"/>
      <c r="L73" s="82"/>
    </row>
    <row r="74" spans="1:12" ht="17.45">
      <c r="A74" s="84"/>
      <c r="B74" s="265" t="s">
        <v>41</v>
      </c>
      <c r="C74" s="265"/>
      <c r="D74" s="265" t="s">
        <v>42</v>
      </c>
      <c r="E74" s="265"/>
      <c r="F74" s="265"/>
      <c r="G74" s="265" t="s">
        <v>43</v>
      </c>
      <c r="H74" s="265"/>
      <c r="I74" s="265" t="s">
        <v>44</v>
      </c>
      <c r="J74" s="265"/>
      <c r="K74" s="85"/>
      <c r="L74" s="82"/>
    </row>
    <row r="75" spans="1:12" ht="17.45">
      <c r="A75" s="84"/>
      <c r="B75" s="274"/>
      <c r="C75" s="274"/>
      <c r="D75" s="293"/>
      <c r="E75" s="293"/>
      <c r="F75" s="293"/>
      <c r="G75" s="293"/>
      <c r="H75" s="293"/>
      <c r="I75" s="293"/>
      <c r="J75" s="293"/>
      <c r="K75" s="85"/>
      <c r="L75" s="82"/>
    </row>
    <row r="76" spans="1:12" ht="17.45">
      <c r="A76" s="84"/>
      <c r="B76" s="274"/>
      <c r="C76" s="274"/>
      <c r="D76" s="293"/>
      <c r="E76" s="293"/>
      <c r="F76" s="293"/>
      <c r="G76" s="293"/>
      <c r="H76" s="293"/>
      <c r="I76" s="293"/>
      <c r="J76" s="293"/>
      <c r="K76" s="85"/>
      <c r="L76" s="82"/>
    </row>
    <row r="77" spans="1:12" ht="17.45">
      <c r="A77" s="84"/>
      <c r="B77" s="274"/>
      <c r="C77" s="274"/>
      <c r="D77" s="293"/>
      <c r="E77" s="293"/>
      <c r="F77" s="293"/>
      <c r="G77" s="293"/>
      <c r="H77" s="293"/>
      <c r="I77" s="293"/>
      <c r="J77" s="293"/>
      <c r="K77" s="85"/>
      <c r="L77" s="82"/>
    </row>
    <row r="78" spans="1:12" ht="17.45">
      <c r="A78" s="84"/>
      <c r="B78" s="274"/>
      <c r="C78" s="274"/>
      <c r="D78" s="274"/>
      <c r="E78" s="274"/>
      <c r="F78" s="274"/>
      <c r="G78" s="274"/>
      <c r="H78" s="274"/>
      <c r="I78" s="274"/>
      <c r="J78" s="274"/>
      <c r="K78" s="85"/>
      <c r="L78" s="82"/>
    </row>
    <row r="79" spans="1:12" ht="17.45">
      <c r="A79" s="84"/>
      <c r="B79" s="274"/>
      <c r="C79" s="274"/>
      <c r="D79" s="301"/>
      <c r="E79" s="301"/>
      <c r="F79" s="301"/>
      <c r="G79" s="274"/>
      <c r="H79" s="274"/>
      <c r="I79" s="274"/>
      <c r="J79" s="274"/>
      <c r="K79" s="85"/>
      <c r="L79" s="82"/>
    </row>
    <row r="80" spans="1:12" ht="17.45">
      <c r="A80" s="84"/>
      <c r="B80" s="274"/>
      <c r="C80" s="274"/>
      <c r="D80" s="301"/>
      <c r="E80" s="301"/>
      <c r="F80" s="301"/>
      <c r="G80" s="274"/>
      <c r="H80" s="274"/>
      <c r="I80" s="274"/>
      <c r="J80" s="274"/>
      <c r="K80" s="85"/>
      <c r="L80" s="82"/>
    </row>
    <row r="81" spans="1:12" ht="17.45">
      <c r="A81" s="84"/>
      <c r="B81" s="274"/>
      <c r="C81" s="274"/>
      <c r="D81" s="301"/>
      <c r="E81" s="301"/>
      <c r="F81" s="301"/>
      <c r="G81" s="274"/>
      <c r="H81" s="274"/>
      <c r="I81" s="274"/>
      <c r="J81" s="274"/>
      <c r="K81" s="85"/>
      <c r="L81" s="82"/>
    </row>
    <row r="82" spans="1:12" ht="17.45">
      <c r="A82" s="84"/>
      <c r="B82" s="274"/>
      <c r="C82" s="274"/>
      <c r="D82" s="301"/>
      <c r="E82" s="301"/>
      <c r="F82" s="301"/>
      <c r="G82" s="274"/>
      <c r="H82" s="274"/>
      <c r="I82" s="274"/>
      <c r="J82" s="274"/>
      <c r="K82" s="85"/>
      <c r="L82" s="82"/>
    </row>
    <row r="83" spans="1:12" ht="17.45">
      <c r="A83" s="84"/>
      <c r="B83" s="274"/>
      <c r="C83" s="274"/>
      <c r="D83" s="301"/>
      <c r="E83" s="301"/>
      <c r="F83" s="301"/>
      <c r="G83" s="274"/>
      <c r="H83" s="274"/>
      <c r="I83" s="274"/>
      <c r="J83" s="274"/>
      <c r="K83" s="85"/>
      <c r="L83" s="82"/>
    </row>
    <row r="84" spans="1:12" ht="17.45">
      <c r="A84" s="84"/>
      <c r="B84" s="274"/>
      <c r="C84" s="274"/>
      <c r="D84" s="301"/>
      <c r="E84" s="301"/>
      <c r="F84" s="301"/>
      <c r="G84" s="274"/>
      <c r="H84" s="274"/>
      <c r="I84" s="274"/>
      <c r="J84" s="274"/>
      <c r="K84" s="85"/>
      <c r="L84" s="82"/>
    </row>
    <row r="85" spans="1:12" ht="17.45">
      <c r="A85" s="84"/>
      <c r="B85" s="274"/>
      <c r="C85" s="274"/>
      <c r="D85" s="301"/>
      <c r="E85" s="301"/>
      <c r="F85" s="301"/>
      <c r="G85" s="274"/>
      <c r="H85" s="274"/>
      <c r="I85" s="274"/>
      <c r="J85" s="274"/>
      <c r="K85" s="85"/>
      <c r="L85" s="82"/>
    </row>
    <row r="86" spans="1:12" ht="17.45">
      <c r="A86" s="84"/>
      <c r="B86" s="274"/>
      <c r="C86" s="274"/>
      <c r="D86" s="301"/>
      <c r="E86" s="301"/>
      <c r="F86" s="301"/>
      <c r="G86" s="274"/>
      <c r="H86" s="274"/>
      <c r="I86" s="274"/>
      <c r="J86" s="274"/>
      <c r="K86" s="85"/>
      <c r="L86" s="82"/>
    </row>
    <row r="87" spans="1:12" ht="17.4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</row>
    <row r="88" spans="1:12" ht="17.45">
      <c r="A88" s="82"/>
      <c r="B88" s="251" t="s">
        <v>45</v>
      </c>
      <c r="C88" s="251"/>
      <c r="D88" s="251"/>
      <c r="E88" s="251"/>
      <c r="F88" s="89"/>
      <c r="G88" s="89"/>
      <c r="H88" s="89"/>
      <c r="I88" s="89"/>
      <c r="J88" s="89"/>
      <c r="K88" s="82"/>
      <c r="L88" s="82"/>
    </row>
    <row r="89" spans="1:12" ht="17.45" customHeight="1">
      <c r="A89" s="84"/>
      <c r="B89" s="266" t="s">
        <v>46</v>
      </c>
      <c r="C89" s="266"/>
      <c r="D89" s="266"/>
      <c r="E89" s="299" t="s">
        <v>47</v>
      </c>
      <c r="F89" s="299"/>
      <c r="G89" s="299"/>
      <c r="H89" s="299" t="s">
        <v>48</v>
      </c>
      <c r="I89" s="299"/>
      <c r="J89" s="299"/>
      <c r="K89" s="85"/>
      <c r="L89" s="82"/>
    </row>
    <row r="90" spans="1:12" ht="17.45">
      <c r="A90" s="84"/>
      <c r="B90" s="267"/>
      <c r="C90" s="267"/>
      <c r="D90" s="267"/>
      <c r="E90" s="299"/>
      <c r="F90" s="299"/>
      <c r="G90" s="299"/>
      <c r="H90" s="299"/>
      <c r="I90" s="299"/>
      <c r="J90" s="299"/>
      <c r="K90" s="85"/>
      <c r="L90" s="82"/>
    </row>
    <row r="91" spans="1:12" ht="17.45">
      <c r="A91" s="84"/>
      <c r="B91" s="268"/>
      <c r="C91" s="268"/>
      <c r="D91" s="268"/>
      <c r="E91" s="296"/>
      <c r="F91" s="296"/>
      <c r="G91" s="296"/>
      <c r="H91" s="296"/>
      <c r="I91" s="300"/>
      <c r="J91" s="300"/>
      <c r="K91" s="85"/>
      <c r="L91" s="82"/>
    </row>
    <row r="92" spans="1:12" ht="17.45">
      <c r="A92" s="84"/>
      <c r="B92" s="269"/>
      <c r="C92" s="269"/>
      <c r="D92" s="269"/>
      <c r="E92" s="296"/>
      <c r="F92" s="296"/>
      <c r="G92" s="296"/>
      <c r="H92" s="296"/>
      <c r="I92" s="300"/>
      <c r="J92" s="300"/>
      <c r="K92" s="85"/>
      <c r="L92" s="82"/>
    </row>
    <row r="93" spans="1:12" ht="17.45" customHeight="1">
      <c r="A93" s="84"/>
      <c r="B93" s="270" t="s">
        <v>49</v>
      </c>
      <c r="C93" s="270"/>
      <c r="D93" s="270"/>
      <c r="E93" s="272"/>
      <c r="F93" s="272"/>
      <c r="G93" s="272"/>
      <c r="H93" s="272"/>
      <c r="I93" s="272"/>
      <c r="J93" s="272"/>
      <c r="K93" s="85"/>
      <c r="L93" s="82"/>
    </row>
    <row r="94" spans="1:12" ht="17.45">
      <c r="A94" s="84"/>
      <c r="B94" s="271"/>
      <c r="C94" s="271"/>
      <c r="D94" s="271"/>
      <c r="E94" s="272"/>
      <c r="F94" s="272"/>
      <c r="G94" s="272"/>
      <c r="H94" s="272"/>
      <c r="I94" s="272"/>
      <c r="J94" s="272"/>
      <c r="K94" s="85"/>
      <c r="L94" s="82"/>
    </row>
    <row r="95" spans="1:12" ht="17.45">
      <c r="A95" s="84"/>
      <c r="B95" s="298" t="s">
        <v>50</v>
      </c>
      <c r="C95" s="298"/>
      <c r="D95" s="298"/>
      <c r="E95" s="299" t="s">
        <v>51</v>
      </c>
      <c r="F95" s="299"/>
      <c r="G95" s="299"/>
      <c r="H95" s="299" t="s">
        <v>52</v>
      </c>
      <c r="I95" s="299"/>
      <c r="J95" s="299"/>
      <c r="K95" s="102"/>
      <c r="L95" s="82"/>
    </row>
    <row r="96" spans="1:12" ht="17.45">
      <c r="A96" s="84"/>
      <c r="B96" s="298"/>
      <c r="C96" s="298"/>
      <c r="D96" s="298"/>
      <c r="E96" s="299"/>
      <c r="F96" s="299"/>
      <c r="G96" s="299"/>
      <c r="H96" s="299"/>
      <c r="I96" s="299"/>
      <c r="J96" s="299"/>
      <c r="K96" s="103"/>
      <c r="L96" s="82"/>
    </row>
    <row r="97" spans="1:12" ht="17.45">
      <c r="A97" s="84"/>
      <c r="B97" s="295"/>
      <c r="C97" s="295"/>
      <c r="D97" s="295"/>
      <c r="E97" s="296"/>
      <c r="F97" s="296"/>
      <c r="G97" s="296"/>
      <c r="H97" s="297"/>
      <c r="I97" s="297"/>
      <c r="J97" s="297"/>
      <c r="K97" s="104"/>
      <c r="L97" s="82"/>
    </row>
    <row r="98" spans="1:12" ht="17.45">
      <c r="A98" s="84"/>
      <c r="B98" s="287"/>
      <c r="C98" s="287"/>
      <c r="D98" s="287"/>
      <c r="E98" s="296"/>
      <c r="F98" s="296"/>
      <c r="G98" s="296"/>
      <c r="H98" s="297"/>
      <c r="I98" s="297"/>
      <c r="J98" s="297"/>
      <c r="K98" s="85"/>
      <c r="L98" s="82"/>
    </row>
    <row r="99" spans="1:12" ht="17.45">
      <c r="A99" s="84"/>
      <c r="B99" s="287"/>
      <c r="C99" s="287"/>
      <c r="D99" s="287"/>
      <c r="E99" s="296"/>
      <c r="F99" s="296"/>
      <c r="G99" s="296"/>
      <c r="H99" s="297"/>
      <c r="I99" s="297"/>
      <c r="J99" s="297"/>
      <c r="K99" s="85"/>
      <c r="L99" s="82"/>
    </row>
    <row r="100" spans="1:12" ht="17.45">
      <c r="A100" s="84"/>
      <c r="B100" s="274"/>
      <c r="C100" s="274"/>
      <c r="D100" s="274"/>
      <c r="E100" s="287"/>
      <c r="F100" s="287"/>
      <c r="G100" s="287"/>
      <c r="H100" s="287"/>
      <c r="I100" s="287"/>
      <c r="J100" s="287"/>
      <c r="K100" s="85"/>
      <c r="L100" s="82"/>
    </row>
    <row r="101" spans="1:12" ht="17.45">
      <c r="A101" s="84"/>
      <c r="B101" s="298" t="s">
        <v>53</v>
      </c>
      <c r="C101" s="298"/>
      <c r="D101" s="298"/>
      <c r="E101" s="299" t="s">
        <v>54</v>
      </c>
      <c r="F101" s="299"/>
      <c r="G101" s="299"/>
      <c r="H101" s="299" t="s">
        <v>55</v>
      </c>
      <c r="I101" s="299"/>
      <c r="J101" s="299"/>
      <c r="K101" s="85"/>
      <c r="L101" s="82"/>
    </row>
    <row r="102" spans="1:12" ht="17.45">
      <c r="A102" s="84"/>
      <c r="B102" s="298"/>
      <c r="C102" s="298"/>
      <c r="D102" s="298"/>
      <c r="E102" s="299"/>
      <c r="F102" s="299"/>
      <c r="G102" s="299"/>
      <c r="H102" s="299"/>
      <c r="I102" s="299"/>
      <c r="J102" s="299"/>
      <c r="K102" s="85"/>
      <c r="L102" s="82"/>
    </row>
    <row r="103" spans="1:12" ht="17.45">
      <c r="A103" s="84"/>
      <c r="B103" s="295"/>
      <c r="C103" s="295"/>
      <c r="D103" s="295"/>
      <c r="E103" s="296"/>
      <c r="F103" s="296"/>
      <c r="G103" s="296"/>
      <c r="H103" s="297"/>
      <c r="I103" s="297"/>
      <c r="J103" s="297"/>
      <c r="K103" s="85"/>
      <c r="L103" s="82"/>
    </row>
    <row r="104" spans="1:12" ht="17.45">
      <c r="A104" s="84"/>
      <c r="B104" s="295"/>
      <c r="C104" s="295"/>
      <c r="D104" s="295"/>
      <c r="E104" s="295"/>
      <c r="F104" s="295"/>
      <c r="G104" s="295"/>
      <c r="H104" s="295"/>
      <c r="I104" s="295"/>
      <c r="J104" s="295"/>
      <c r="K104" s="85"/>
      <c r="L104" s="82"/>
    </row>
    <row r="105" spans="1:12" ht="17.45">
      <c r="A105" s="84"/>
      <c r="B105" s="287"/>
      <c r="C105" s="287"/>
      <c r="D105" s="287"/>
      <c r="E105" s="294"/>
      <c r="F105" s="294"/>
      <c r="G105" s="294"/>
      <c r="H105" s="294"/>
      <c r="I105" s="294"/>
      <c r="J105" s="294"/>
      <c r="K105" s="85"/>
      <c r="L105" s="82"/>
    </row>
    <row r="106" spans="1:12" ht="17.45">
      <c r="A106" s="83"/>
      <c r="B106" s="254"/>
      <c r="C106" s="254"/>
      <c r="D106" s="254"/>
      <c r="E106" s="254"/>
      <c r="F106" s="254"/>
      <c r="G106" s="254"/>
      <c r="H106" s="254"/>
      <c r="I106" s="254"/>
      <c r="J106" s="254"/>
      <c r="K106" s="255"/>
      <c r="L106" s="255"/>
    </row>
    <row r="107" spans="1:12" ht="17.45">
      <c r="A107" s="82"/>
      <c r="B107" s="251" t="s">
        <v>56</v>
      </c>
      <c r="C107" s="251"/>
      <c r="D107" s="251"/>
      <c r="E107" s="251"/>
      <c r="F107" s="89"/>
      <c r="G107" s="89"/>
      <c r="H107" s="89"/>
      <c r="I107" s="89"/>
      <c r="J107" s="89"/>
      <c r="K107" s="89"/>
      <c r="L107" s="89"/>
    </row>
    <row r="108" spans="1:12" ht="17.45">
      <c r="A108" s="84"/>
      <c r="B108" s="265" t="s">
        <v>57</v>
      </c>
      <c r="C108" s="265" t="s">
        <v>58</v>
      </c>
      <c r="D108" s="265"/>
      <c r="E108" s="265"/>
      <c r="F108" s="265"/>
      <c r="G108" s="265"/>
      <c r="H108" s="265" t="s">
        <v>59</v>
      </c>
      <c r="I108" s="265"/>
      <c r="J108" s="265" t="s">
        <v>60</v>
      </c>
      <c r="K108" s="265"/>
      <c r="L108" s="265" t="s">
        <v>61</v>
      </c>
    </row>
    <row r="109" spans="1:12" ht="17.45">
      <c r="A109" s="84"/>
      <c r="B109" s="265"/>
      <c r="C109" s="265"/>
      <c r="D109" s="265"/>
      <c r="E109" s="265"/>
      <c r="F109" s="265"/>
      <c r="G109" s="265"/>
      <c r="H109" s="99" t="s">
        <v>62</v>
      </c>
      <c r="I109" s="99" t="s">
        <v>63</v>
      </c>
      <c r="J109" s="265"/>
      <c r="K109" s="265"/>
      <c r="L109" s="265"/>
    </row>
    <row r="110" spans="1:12" ht="17.45">
      <c r="A110" s="84"/>
      <c r="B110" s="100">
        <v>1</v>
      </c>
      <c r="C110" s="274"/>
      <c r="D110" s="293"/>
      <c r="E110" s="293"/>
      <c r="F110" s="293"/>
      <c r="G110" s="293"/>
      <c r="H110" s="101"/>
      <c r="I110" s="101"/>
      <c r="J110" s="288"/>
      <c r="K110" s="288"/>
      <c r="L110" s="250"/>
    </row>
    <row r="111" spans="1:12" ht="17.45">
      <c r="A111" s="84"/>
      <c r="B111" s="100">
        <v>2</v>
      </c>
      <c r="C111" s="274"/>
      <c r="D111" s="293"/>
      <c r="E111" s="293"/>
      <c r="F111" s="293"/>
      <c r="G111" s="293"/>
      <c r="H111" s="101"/>
      <c r="I111" s="101"/>
      <c r="J111" s="288"/>
      <c r="K111" s="288"/>
      <c r="L111" s="250"/>
    </row>
    <row r="112" spans="1:12" ht="17.45">
      <c r="A112" s="84"/>
      <c r="B112" s="100">
        <v>3</v>
      </c>
      <c r="C112" s="274"/>
      <c r="D112" s="293"/>
      <c r="E112" s="293"/>
      <c r="F112" s="293"/>
      <c r="G112" s="293"/>
      <c r="H112" s="101"/>
      <c r="I112" s="101"/>
      <c r="J112" s="288"/>
      <c r="K112" s="288"/>
      <c r="L112" s="250"/>
    </row>
    <row r="113" spans="1:12" ht="17.45">
      <c r="A113" s="84"/>
      <c r="B113" s="100">
        <v>4</v>
      </c>
      <c r="C113" s="274"/>
      <c r="D113" s="293"/>
      <c r="E113" s="293"/>
      <c r="F113" s="293"/>
      <c r="G113" s="293"/>
      <c r="H113" s="101"/>
      <c r="I113" s="101"/>
      <c r="J113" s="288"/>
      <c r="K113" s="288"/>
      <c r="L113" s="250"/>
    </row>
    <row r="114" spans="1:12" ht="17.45">
      <c r="A114" s="84"/>
      <c r="B114" s="100">
        <v>5</v>
      </c>
      <c r="C114" s="274"/>
      <c r="D114" s="274"/>
      <c r="E114" s="274"/>
      <c r="F114" s="274"/>
      <c r="G114" s="274"/>
      <c r="H114" s="101"/>
      <c r="I114" s="101"/>
      <c r="J114" s="288"/>
      <c r="K114" s="288"/>
      <c r="L114" s="250"/>
    </row>
    <row r="115" spans="1:12" ht="17.45">
      <c r="A115" s="84"/>
      <c r="B115" s="100">
        <v>6</v>
      </c>
      <c r="C115" s="274"/>
      <c r="D115" s="274"/>
      <c r="E115" s="274"/>
      <c r="F115" s="274"/>
      <c r="G115" s="274"/>
      <c r="H115" s="101"/>
      <c r="I115" s="101"/>
      <c r="J115" s="288"/>
      <c r="K115" s="288"/>
      <c r="L115" s="250"/>
    </row>
    <row r="116" spans="1:12" ht="17.45">
      <c r="A116" s="84"/>
      <c r="B116" s="100">
        <v>7</v>
      </c>
      <c r="C116" s="274"/>
      <c r="D116" s="274"/>
      <c r="E116" s="274"/>
      <c r="F116" s="274"/>
      <c r="G116" s="274"/>
      <c r="H116" s="101"/>
      <c r="I116" s="101"/>
      <c r="J116" s="288"/>
      <c r="K116" s="288"/>
      <c r="L116" s="250"/>
    </row>
    <row r="117" spans="1:12" ht="17.45">
      <c r="A117" s="84"/>
      <c r="B117" s="100">
        <v>8</v>
      </c>
      <c r="C117" s="274"/>
      <c r="D117" s="274"/>
      <c r="E117" s="274"/>
      <c r="F117" s="274"/>
      <c r="G117" s="274"/>
      <c r="H117" s="101"/>
      <c r="I117" s="101"/>
      <c r="J117" s="288"/>
      <c r="K117" s="288"/>
      <c r="L117" s="250"/>
    </row>
    <row r="118" spans="1:12" ht="17.45">
      <c r="A118" s="84"/>
      <c r="B118" s="100">
        <v>9</v>
      </c>
      <c r="C118" s="274"/>
      <c r="D118" s="274"/>
      <c r="E118" s="274"/>
      <c r="F118" s="274"/>
      <c r="G118" s="274"/>
      <c r="H118" s="101"/>
      <c r="I118" s="101"/>
      <c r="J118" s="288"/>
      <c r="K118" s="288"/>
      <c r="L118" s="250"/>
    </row>
    <row r="119" spans="1:12" ht="17.45">
      <c r="A119" s="84"/>
      <c r="B119" s="100">
        <v>10</v>
      </c>
      <c r="C119" s="274"/>
      <c r="D119" s="293"/>
      <c r="E119" s="293"/>
      <c r="F119" s="293"/>
      <c r="G119" s="293"/>
      <c r="H119" s="101"/>
      <c r="I119" s="101"/>
      <c r="J119" s="288"/>
      <c r="K119" s="288"/>
      <c r="L119" s="250"/>
    </row>
    <row r="120" spans="1:12" ht="17.45">
      <c r="A120" s="84"/>
      <c r="B120" s="100">
        <v>11</v>
      </c>
      <c r="C120" s="274"/>
      <c r="D120" s="274"/>
      <c r="E120" s="274"/>
      <c r="F120" s="274"/>
      <c r="G120" s="274"/>
      <c r="H120" s="101"/>
      <c r="I120" s="101"/>
      <c r="J120" s="288"/>
      <c r="K120" s="288"/>
      <c r="L120" s="250"/>
    </row>
    <row r="121" spans="1:12" ht="17.45">
      <c r="A121" s="84"/>
      <c r="B121" s="100">
        <v>12</v>
      </c>
      <c r="C121" s="274"/>
      <c r="D121" s="274"/>
      <c r="E121" s="274"/>
      <c r="F121" s="274"/>
      <c r="G121" s="274"/>
      <c r="H121" s="101"/>
      <c r="I121" s="101"/>
      <c r="J121" s="288"/>
      <c r="K121" s="288"/>
      <c r="L121" s="250"/>
    </row>
    <row r="122" spans="1:12" ht="17.45">
      <c r="A122" s="84"/>
      <c r="B122" s="100">
        <v>13</v>
      </c>
      <c r="C122" s="274"/>
      <c r="D122" s="274"/>
      <c r="E122" s="274"/>
      <c r="F122" s="274"/>
      <c r="G122" s="274"/>
      <c r="H122" s="101"/>
      <c r="I122" s="101"/>
      <c r="J122" s="288"/>
      <c r="K122" s="288"/>
      <c r="L122" s="250"/>
    </row>
    <row r="123" spans="1:12" ht="17.45">
      <c r="A123" s="84"/>
      <c r="B123" s="100">
        <v>14</v>
      </c>
      <c r="C123" s="274"/>
      <c r="D123" s="274"/>
      <c r="E123" s="274"/>
      <c r="F123" s="274"/>
      <c r="G123" s="274"/>
      <c r="H123" s="101"/>
      <c r="I123" s="101"/>
      <c r="J123" s="288"/>
      <c r="K123" s="288"/>
      <c r="L123" s="250"/>
    </row>
    <row r="124" spans="1:12" ht="17.45">
      <c r="A124" s="84"/>
      <c r="B124" s="100">
        <v>15</v>
      </c>
      <c r="C124" s="274"/>
      <c r="D124" s="274"/>
      <c r="E124" s="274"/>
      <c r="F124" s="274"/>
      <c r="G124" s="274"/>
      <c r="H124" s="101"/>
      <c r="I124" s="101"/>
      <c r="J124" s="288"/>
      <c r="K124" s="288"/>
      <c r="L124" s="250"/>
    </row>
    <row r="125" spans="1:12" ht="17.45">
      <c r="A125" s="84"/>
      <c r="B125" s="100">
        <v>16</v>
      </c>
      <c r="C125" s="274"/>
      <c r="D125" s="274"/>
      <c r="E125" s="274"/>
      <c r="F125" s="274"/>
      <c r="G125" s="274"/>
      <c r="H125" s="101"/>
      <c r="I125" s="101"/>
      <c r="J125" s="288"/>
      <c r="K125" s="288"/>
      <c r="L125" s="250"/>
    </row>
    <row r="126" spans="1:12" ht="17.45">
      <c r="A126" s="84"/>
      <c r="B126" s="100">
        <v>17</v>
      </c>
      <c r="C126" s="274"/>
      <c r="D126" s="274"/>
      <c r="E126" s="274"/>
      <c r="F126" s="274"/>
      <c r="G126" s="274"/>
      <c r="H126" s="101"/>
      <c r="I126" s="101"/>
      <c r="J126" s="288"/>
      <c r="K126" s="288"/>
      <c r="L126" s="250"/>
    </row>
    <row r="127" spans="1:12" ht="17.45">
      <c r="A127" s="84"/>
      <c r="B127" s="100">
        <v>18</v>
      </c>
      <c r="C127" s="274"/>
      <c r="D127" s="274"/>
      <c r="E127" s="274"/>
      <c r="F127" s="274"/>
      <c r="G127" s="274"/>
      <c r="H127" s="101"/>
      <c r="I127" s="101"/>
      <c r="J127" s="288"/>
      <c r="K127" s="288"/>
      <c r="L127" s="250"/>
    </row>
    <row r="128" spans="1:12" ht="17.45">
      <c r="A128" s="84"/>
      <c r="B128" s="100">
        <v>19</v>
      </c>
      <c r="C128" s="274"/>
      <c r="D128" s="274"/>
      <c r="E128" s="274"/>
      <c r="F128" s="274"/>
      <c r="G128" s="274"/>
      <c r="H128" s="101"/>
      <c r="I128" s="101"/>
      <c r="J128" s="288"/>
      <c r="K128" s="288"/>
      <c r="L128" s="250"/>
    </row>
    <row r="129" spans="1:12" ht="17.45">
      <c r="A129" s="84"/>
      <c r="B129" s="100">
        <v>20</v>
      </c>
      <c r="C129" s="274"/>
      <c r="D129" s="274"/>
      <c r="E129" s="274"/>
      <c r="F129" s="274"/>
      <c r="G129" s="274"/>
      <c r="H129" s="101"/>
      <c r="I129" s="101"/>
      <c r="J129" s="288"/>
      <c r="K129" s="288"/>
      <c r="L129" s="250"/>
    </row>
    <row r="130" spans="1:12" ht="17.45">
      <c r="A130" s="82"/>
      <c r="B130" s="256"/>
      <c r="C130" s="257"/>
      <c r="D130" s="257"/>
      <c r="E130" s="257"/>
      <c r="F130" s="257"/>
      <c r="G130" s="257"/>
      <c r="H130" s="257"/>
      <c r="I130" s="257"/>
      <c r="J130" s="257"/>
      <c r="K130" s="257"/>
      <c r="L130" s="258"/>
    </row>
    <row r="131" spans="1:12" ht="18" thickBot="1">
      <c r="A131" s="82"/>
      <c r="B131" s="239" t="s">
        <v>64</v>
      </c>
      <c r="C131" s="240"/>
      <c r="D131" s="245"/>
      <c r="E131" s="252"/>
      <c r="F131" s="253"/>
      <c r="G131" s="240"/>
      <c r="H131" s="253"/>
      <c r="I131" s="253"/>
      <c r="J131" s="240"/>
      <c r="K131" s="248"/>
      <c r="L131" s="73" t="s">
        <v>65</v>
      </c>
    </row>
    <row r="132" spans="1:12" ht="24.6" thickBot="1">
      <c r="A132" s="82"/>
      <c r="B132" s="289" t="s">
        <v>66</v>
      </c>
      <c r="C132" s="290"/>
      <c r="D132" s="393" t="s">
        <v>65</v>
      </c>
      <c r="E132" s="394"/>
      <c r="F132" s="237"/>
      <c r="G132" s="238"/>
      <c r="H132" s="237"/>
      <c r="I132" s="237"/>
      <c r="J132" s="237"/>
      <c r="K132" s="247"/>
      <c r="L132" s="249" t="s">
        <v>67</v>
      </c>
    </row>
    <row r="133" spans="1:12" ht="17.45">
      <c r="A133" s="82"/>
      <c r="B133" s="241"/>
      <c r="C133" s="242"/>
      <c r="D133" s="246"/>
      <c r="E133" s="246"/>
      <c r="F133" s="243"/>
      <c r="G133" s="243"/>
      <c r="H133" s="243"/>
      <c r="I133" s="242"/>
      <c r="J133" s="242"/>
      <c r="K133" s="242"/>
      <c r="L133" s="244"/>
    </row>
    <row r="134" spans="1:12" ht="17.45">
      <c r="A134" s="84"/>
      <c r="B134" s="265" t="s">
        <v>68</v>
      </c>
      <c r="C134" s="265"/>
      <c r="D134" s="265"/>
      <c r="E134" s="265" t="s">
        <v>69</v>
      </c>
      <c r="F134" s="265"/>
      <c r="G134" s="265"/>
      <c r="H134" s="265"/>
      <c r="I134" s="265"/>
      <c r="J134" s="265"/>
      <c r="K134" s="265"/>
      <c r="L134" s="265"/>
    </row>
    <row r="135" spans="1:12" ht="17.45">
      <c r="A135" s="84"/>
      <c r="B135" s="286" t="s">
        <v>70</v>
      </c>
      <c r="C135" s="286"/>
      <c r="D135" s="286"/>
      <c r="E135" s="274"/>
      <c r="F135" s="274"/>
      <c r="G135" s="274"/>
      <c r="H135" s="274"/>
      <c r="I135" s="274"/>
      <c r="J135" s="274"/>
      <c r="K135" s="274"/>
      <c r="L135" s="274"/>
    </row>
    <row r="136" spans="1:12" ht="17.45">
      <c r="A136" s="84"/>
      <c r="B136" s="286" t="s">
        <v>71</v>
      </c>
      <c r="C136" s="286"/>
      <c r="D136" s="286"/>
      <c r="E136" s="287" t="s">
        <v>72</v>
      </c>
      <c r="F136" s="287"/>
      <c r="G136" s="287"/>
      <c r="H136" s="274"/>
      <c r="I136" s="274"/>
      <c r="J136" s="274"/>
      <c r="K136" s="274"/>
      <c r="L136" s="274"/>
    </row>
    <row r="137" spans="1:12" ht="17.45">
      <c r="A137" s="84"/>
      <c r="B137" s="286"/>
      <c r="C137" s="286"/>
      <c r="D137" s="286"/>
      <c r="E137" s="287" t="s">
        <v>73</v>
      </c>
      <c r="F137" s="287"/>
      <c r="G137" s="287"/>
      <c r="H137" s="274"/>
      <c r="I137" s="274"/>
      <c r="J137" s="274"/>
      <c r="K137" s="274"/>
      <c r="L137" s="274"/>
    </row>
    <row r="138" spans="1:12" ht="17.45">
      <c r="A138" s="84"/>
      <c r="B138" s="286"/>
      <c r="C138" s="286"/>
      <c r="D138" s="286"/>
      <c r="E138" s="287" t="s">
        <v>74</v>
      </c>
      <c r="F138" s="287"/>
      <c r="G138" s="287"/>
      <c r="H138" s="324"/>
      <c r="I138" s="325"/>
      <c r="J138" s="325"/>
      <c r="K138" s="325"/>
      <c r="L138" s="326"/>
    </row>
    <row r="139" spans="1:12" ht="17.45">
      <c r="A139" s="84"/>
      <c r="B139" s="286" t="s">
        <v>75</v>
      </c>
      <c r="C139" s="286"/>
      <c r="D139" s="286"/>
      <c r="E139" s="287" t="s">
        <v>76</v>
      </c>
      <c r="F139" s="287"/>
      <c r="G139" s="287"/>
      <c r="H139" s="287"/>
      <c r="I139" s="287"/>
      <c r="J139" s="287"/>
      <c r="K139" s="287"/>
      <c r="L139" s="287"/>
    </row>
    <row r="140" spans="1:12" ht="17.45">
      <c r="A140" s="84"/>
      <c r="B140" s="286"/>
      <c r="C140" s="286"/>
      <c r="D140" s="286"/>
      <c r="E140" s="274"/>
      <c r="F140" s="274"/>
      <c r="G140" s="274"/>
      <c r="H140" s="274"/>
      <c r="I140" s="274"/>
      <c r="J140" s="274"/>
      <c r="K140" s="274"/>
      <c r="L140" s="274"/>
    </row>
    <row r="141" spans="1:12" ht="17.45">
      <c r="A141" s="84"/>
      <c r="B141" s="286"/>
      <c r="C141" s="286"/>
      <c r="D141" s="286"/>
      <c r="E141" s="274"/>
      <c r="F141" s="274"/>
      <c r="G141" s="274"/>
      <c r="H141" s="274"/>
      <c r="I141" s="274"/>
      <c r="J141" s="274"/>
      <c r="K141" s="274"/>
      <c r="L141" s="274"/>
    </row>
    <row r="142" spans="1:12" ht="17.45">
      <c r="A142" s="84"/>
      <c r="B142" s="286" t="s">
        <v>77</v>
      </c>
      <c r="C142" s="286"/>
      <c r="D142" s="286"/>
      <c r="E142" s="274"/>
      <c r="F142" s="274"/>
      <c r="G142" s="274"/>
      <c r="H142" s="274"/>
      <c r="I142" s="274"/>
      <c r="J142" s="274"/>
      <c r="K142" s="274"/>
      <c r="L142" s="274"/>
    </row>
    <row r="143" spans="1:12" ht="17.45">
      <c r="A143" s="84"/>
      <c r="B143" s="286"/>
      <c r="C143" s="286"/>
      <c r="D143" s="286"/>
      <c r="E143" s="274"/>
      <c r="F143" s="274"/>
      <c r="G143" s="274"/>
      <c r="H143" s="274"/>
      <c r="I143" s="274"/>
      <c r="J143" s="274"/>
      <c r="K143" s="274"/>
      <c r="L143" s="274"/>
    </row>
    <row r="144" spans="1:12" ht="17.45">
      <c r="A144" s="84"/>
      <c r="B144" s="286" t="s">
        <v>78</v>
      </c>
      <c r="C144" s="286"/>
      <c r="D144" s="286"/>
      <c r="E144" s="287" t="s">
        <v>79</v>
      </c>
      <c r="F144" s="287"/>
      <c r="G144" s="287"/>
      <c r="H144" s="287"/>
      <c r="I144" s="287"/>
      <c r="J144" s="287"/>
      <c r="K144" s="287"/>
      <c r="L144" s="287"/>
    </row>
    <row r="145" spans="1:12" ht="17.45">
      <c r="A145" s="84"/>
      <c r="B145" s="286"/>
      <c r="C145" s="286"/>
      <c r="D145" s="286"/>
      <c r="E145" s="287" t="s">
        <v>80</v>
      </c>
      <c r="F145" s="287"/>
      <c r="G145" s="287"/>
      <c r="H145" s="287"/>
      <c r="I145" s="287"/>
      <c r="J145" s="287"/>
      <c r="K145" s="287"/>
      <c r="L145" s="287"/>
    </row>
    <row r="146" spans="1:12" ht="17.45">
      <c r="A146" s="84"/>
      <c r="B146" s="286"/>
      <c r="C146" s="286"/>
      <c r="D146" s="286"/>
      <c r="E146" s="274"/>
      <c r="F146" s="274"/>
      <c r="G146" s="274"/>
      <c r="H146" s="274"/>
      <c r="I146" s="274"/>
      <c r="J146" s="274"/>
      <c r="K146" s="274"/>
      <c r="L146" s="274"/>
    </row>
    <row r="147" spans="1:12" ht="24">
      <c r="A147" s="193" t="s">
        <v>81</v>
      </c>
      <c r="B147" s="286" t="s">
        <v>82</v>
      </c>
      <c r="C147" s="286"/>
      <c r="D147" s="286"/>
      <c r="E147" s="291"/>
      <c r="F147" s="291"/>
      <c r="G147" s="292" t="s">
        <v>83</v>
      </c>
      <c r="H147" s="292"/>
      <c r="I147" s="292"/>
      <c r="J147" s="292"/>
      <c r="K147" s="292"/>
      <c r="L147" s="292"/>
    </row>
    <row r="148" spans="1:12" ht="17.45">
      <c r="A148" s="84"/>
      <c r="B148" s="286"/>
      <c r="C148" s="286"/>
      <c r="D148" s="286"/>
      <c r="E148" s="291"/>
      <c r="F148" s="291"/>
      <c r="G148" s="292" t="s">
        <v>84</v>
      </c>
      <c r="H148" s="292"/>
      <c r="I148" s="292"/>
      <c r="J148" s="292"/>
      <c r="K148" s="292"/>
      <c r="L148" s="292"/>
    </row>
    <row r="149" spans="1:12" ht="17.45">
      <c r="A149" s="105"/>
      <c r="B149" s="106"/>
      <c r="C149" s="106"/>
      <c r="D149" s="106"/>
      <c r="E149" s="107"/>
      <c r="F149" s="107"/>
      <c r="G149" s="108"/>
      <c r="H149" s="108"/>
      <c r="I149" s="108"/>
      <c r="J149" s="109"/>
      <c r="K149" s="110"/>
      <c r="L149" s="109"/>
    </row>
    <row r="150" spans="1:12" ht="17.45">
      <c r="A150" s="19"/>
      <c r="B150" s="20"/>
      <c r="C150" s="20"/>
      <c r="D150" s="20"/>
      <c r="E150" s="20"/>
      <c r="F150" s="20"/>
      <c r="G150" s="20"/>
      <c r="H150" s="20"/>
      <c r="I150" s="20"/>
      <c r="J150" s="4"/>
      <c r="K150" s="4"/>
      <c r="L150" s="4"/>
    </row>
  </sheetData>
  <sheetProtection algorithmName="SHA-512" hashValue="zojMMfss9Ocz5vGeyqb3ZSbCEFvf+R8T5TGHa6aJIz+f138v8I2o/a8K/bPKuf2bx2hyqZG9MG4QLz+EoSogLg==" saltValue="fhuishw5pDBjjuhrZE5jAA==" spinCount="100000" sheet="1" objects="1" scenarios="1" selectLockedCells="1"/>
  <mergeCells count="251">
    <mergeCell ref="H136:L136"/>
    <mergeCell ref="H137:L137"/>
    <mergeCell ref="H138:L138"/>
    <mergeCell ref="A1:K3"/>
    <mergeCell ref="B8:F8"/>
    <mergeCell ref="G8:I8"/>
    <mergeCell ref="B9:F9"/>
    <mergeCell ref="G9:I9"/>
    <mergeCell ref="B10:F10"/>
    <mergeCell ref="G10:I10"/>
    <mergeCell ref="B14:F14"/>
    <mergeCell ref="G14:I14"/>
    <mergeCell ref="B15:F15"/>
    <mergeCell ref="G15:I15"/>
    <mergeCell ref="B16:F16"/>
    <mergeCell ref="G16:I16"/>
    <mergeCell ref="B11:F11"/>
    <mergeCell ref="G11:I11"/>
    <mergeCell ref="B12:F12"/>
    <mergeCell ref="G12:I12"/>
    <mergeCell ref="B13:F13"/>
    <mergeCell ref="G13:I13"/>
    <mergeCell ref="B23:F23"/>
    <mergeCell ref="G23:I23"/>
    <mergeCell ref="B24:F24"/>
    <mergeCell ref="G24:I24"/>
    <mergeCell ref="B25:F25"/>
    <mergeCell ref="G25:I25"/>
    <mergeCell ref="B17:F17"/>
    <mergeCell ref="G17:I17"/>
    <mergeCell ref="B18:F18"/>
    <mergeCell ref="G18:I18"/>
    <mergeCell ref="B20:E20"/>
    <mergeCell ref="B22:F22"/>
    <mergeCell ref="G22:I22"/>
    <mergeCell ref="B29:F29"/>
    <mergeCell ref="G29:I29"/>
    <mergeCell ref="B30:F30"/>
    <mergeCell ref="G30:I30"/>
    <mergeCell ref="B31:F31"/>
    <mergeCell ref="G31:I31"/>
    <mergeCell ref="B26:F26"/>
    <mergeCell ref="G26:I26"/>
    <mergeCell ref="B27:F27"/>
    <mergeCell ref="G27:I27"/>
    <mergeCell ref="B28:F28"/>
    <mergeCell ref="G28:I28"/>
    <mergeCell ref="B52:K52"/>
    <mergeCell ref="B53:K53"/>
    <mergeCell ref="B54:K54"/>
    <mergeCell ref="B55:K55"/>
    <mergeCell ref="B41:J41"/>
    <mergeCell ref="B42:J42"/>
    <mergeCell ref="B43:J43"/>
    <mergeCell ref="B35:C35"/>
    <mergeCell ref="B37:J37"/>
    <mergeCell ref="B38:J38"/>
    <mergeCell ref="B39:J39"/>
    <mergeCell ref="B40:J40"/>
    <mergeCell ref="D35:E35"/>
    <mergeCell ref="B66:E66"/>
    <mergeCell ref="F66:J66"/>
    <mergeCell ref="B67:E67"/>
    <mergeCell ref="F67:J67"/>
    <mergeCell ref="G65:K65"/>
    <mergeCell ref="B57:K57"/>
    <mergeCell ref="B58:K58"/>
    <mergeCell ref="B60:K60"/>
    <mergeCell ref="B61:K61"/>
    <mergeCell ref="B71:E71"/>
    <mergeCell ref="F71:J71"/>
    <mergeCell ref="B73:C73"/>
    <mergeCell ref="B74:C74"/>
    <mergeCell ref="D74:F74"/>
    <mergeCell ref="G74:H74"/>
    <mergeCell ref="I74:J74"/>
    <mergeCell ref="B68:E68"/>
    <mergeCell ref="F68:J68"/>
    <mergeCell ref="B69:E69"/>
    <mergeCell ref="F69:J69"/>
    <mergeCell ref="B70:E70"/>
    <mergeCell ref="F70:J70"/>
    <mergeCell ref="D77:F77"/>
    <mergeCell ref="G77:H77"/>
    <mergeCell ref="I77:J77"/>
    <mergeCell ref="D78:F78"/>
    <mergeCell ref="G78:H78"/>
    <mergeCell ref="I78:J78"/>
    <mergeCell ref="B75:C78"/>
    <mergeCell ref="D75:F75"/>
    <mergeCell ref="G75:H75"/>
    <mergeCell ref="I75:J75"/>
    <mergeCell ref="D76:F76"/>
    <mergeCell ref="G76:H76"/>
    <mergeCell ref="I76:J76"/>
    <mergeCell ref="I81:J81"/>
    <mergeCell ref="D82:F82"/>
    <mergeCell ref="G82:H82"/>
    <mergeCell ref="I82:J82"/>
    <mergeCell ref="B79:C82"/>
    <mergeCell ref="D79:F79"/>
    <mergeCell ref="G79:H79"/>
    <mergeCell ref="I79:J79"/>
    <mergeCell ref="D80:F80"/>
    <mergeCell ref="G80:H80"/>
    <mergeCell ref="I80:J80"/>
    <mergeCell ref="D81:F81"/>
    <mergeCell ref="G81:H81"/>
    <mergeCell ref="I85:J85"/>
    <mergeCell ref="D86:F86"/>
    <mergeCell ref="G86:H86"/>
    <mergeCell ref="I86:J86"/>
    <mergeCell ref="B83:C86"/>
    <mergeCell ref="D83:F83"/>
    <mergeCell ref="G83:H83"/>
    <mergeCell ref="I83:J83"/>
    <mergeCell ref="D84:F84"/>
    <mergeCell ref="G84:H84"/>
    <mergeCell ref="I84:J84"/>
    <mergeCell ref="D85:F85"/>
    <mergeCell ref="G85:H85"/>
    <mergeCell ref="B95:D96"/>
    <mergeCell ref="E95:G96"/>
    <mergeCell ref="H95:J96"/>
    <mergeCell ref="B97:D97"/>
    <mergeCell ref="E97:G97"/>
    <mergeCell ref="H97:J97"/>
    <mergeCell ref="E89:G90"/>
    <mergeCell ref="H89:J90"/>
    <mergeCell ref="E91:G91"/>
    <mergeCell ref="H91:J91"/>
    <mergeCell ref="E92:G92"/>
    <mergeCell ref="H92:J92"/>
    <mergeCell ref="B100:D100"/>
    <mergeCell ref="E100:G100"/>
    <mergeCell ref="H100:J100"/>
    <mergeCell ref="B101:D102"/>
    <mergeCell ref="E101:G102"/>
    <mergeCell ref="H101:J102"/>
    <mergeCell ref="B98:D98"/>
    <mergeCell ref="E98:G98"/>
    <mergeCell ref="H98:J98"/>
    <mergeCell ref="B99:D99"/>
    <mergeCell ref="E99:G99"/>
    <mergeCell ref="H99:J99"/>
    <mergeCell ref="B105:D105"/>
    <mergeCell ref="E105:G105"/>
    <mergeCell ref="H105:J105"/>
    <mergeCell ref="B108:B109"/>
    <mergeCell ref="C108:G109"/>
    <mergeCell ref="H108:I108"/>
    <mergeCell ref="L108:L109"/>
    <mergeCell ref="B103:D103"/>
    <mergeCell ref="E103:G103"/>
    <mergeCell ref="H103:J103"/>
    <mergeCell ref="B104:D104"/>
    <mergeCell ref="E104:G104"/>
    <mergeCell ref="H104:J104"/>
    <mergeCell ref="C113:G113"/>
    <mergeCell ref="J113:K113"/>
    <mergeCell ref="C114:G114"/>
    <mergeCell ref="J114:K114"/>
    <mergeCell ref="C115:G115"/>
    <mergeCell ref="J115:K115"/>
    <mergeCell ref="C110:G110"/>
    <mergeCell ref="J110:K110"/>
    <mergeCell ref="C111:G111"/>
    <mergeCell ref="J111:K111"/>
    <mergeCell ref="C112:G112"/>
    <mergeCell ref="J112:K112"/>
    <mergeCell ref="C119:G119"/>
    <mergeCell ref="J119:K119"/>
    <mergeCell ref="C120:G120"/>
    <mergeCell ref="J120:K120"/>
    <mergeCell ref="C121:G121"/>
    <mergeCell ref="J121:K121"/>
    <mergeCell ref="C116:G116"/>
    <mergeCell ref="J116:K116"/>
    <mergeCell ref="C117:G117"/>
    <mergeCell ref="J117:K117"/>
    <mergeCell ref="C118:G118"/>
    <mergeCell ref="J118:K118"/>
    <mergeCell ref="J126:K126"/>
    <mergeCell ref="C127:G127"/>
    <mergeCell ref="J127:K127"/>
    <mergeCell ref="C122:G122"/>
    <mergeCell ref="J122:K122"/>
    <mergeCell ref="C123:G123"/>
    <mergeCell ref="J123:K123"/>
    <mergeCell ref="C124:G124"/>
    <mergeCell ref="J124:K124"/>
    <mergeCell ref="B147:D148"/>
    <mergeCell ref="E147:F147"/>
    <mergeCell ref="G147:L147"/>
    <mergeCell ref="E148:F148"/>
    <mergeCell ref="G148:L148"/>
    <mergeCell ref="B139:D141"/>
    <mergeCell ref="E139:L139"/>
    <mergeCell ref="E140:L140"/>
    <mergeCell ref="E141:L141"/>
    <mergeCell ref="B142:D143"/>
    <mergeCell ref="E142:L142"/>
    <mergeCell ref="E143:L143"/>
    <mergeCell ref="B4:I4"/>
    <mergeCell ref="B45:K45"/>
    <mergeCell ref="B46:K46"/>
    <mergeCell ref="B47:K47"/>
    <mergeCell ref="B48:K48"/>
    <mergeCell ref="B49:K49"/>
    <mergeCell ref="B144:D146"/>
    <mergeCell ref="E144:L144"/>
    <mergeCell ref="E145:L145"/>
    <mergeCell ref="E146:L146"/>
    <mergeCell ref="B134:D134"/>
    <mergeCell ref="E134:L134"/>
    <mergeCell ref="B135:D135"/>
    <mergeCell ref="E135:L135"/>
    <mergeCell ref="B136:D138"/>
    <mergeCell ref="E136:G136"/>
    <mergeCell ref="E137:G137"/>
    <mergeCell ref="E138:G138"/>
    <mergeCell ref="C128:G128"/>
    <mergeCell ref="J128:K128"/>
    <mergeCell ref="C129:G129"/>
    <mergeCell ref="J129:K129"/>
    <mergeCell ref="B132:C132"/>
    <mergeCell ref="J125:K125"/>
    <mergeCell ref="D132:E132"/>
    <mergeCell ref="B88:C88"/>
    <mergeCell ref="D88:E88"/>
    <mergeCell ref="E131:F131"/>
    <mergeCell ref="H131:I131"/>
    <mergeCell ref="B107:E107"/>
    <mergeCell ref="B106:L106"/>
    <mergeCell ref="B130:L130"/>
    <mergeCell ref="B6:I6"/>
    <mergeCell ref="B7:F7"/>
    <mergeCell ref="B21:F21"/>
    <mergeCell ref="B33:F33"/>
    <mergeCell ref="B34:F34"/>
    <mergeCell ref="B65:F65"/>
    <mergeCell ref="B62:K62"/>
    <mergeCell ref="J108:K109"/>
    <mergeCell ref="B89:D90"/>
    <mergeCell ref="B91:D92"/>
    <mergeCell ref="B93:D94"/>
    <mergeCell ref="E93:G94"/>
    <mergeCell ref="H93:J94"/>
    <mergeCell ref="B64:K64"/>
    <mergeCell ref="C125:G125"/>
    <mergeCell ref="C126:G126"/>
  </mergeCells>
  <dataValidations count="2">
    <dataValidation type="list" allowBlank="1" showInputMessage="1" showErrorMessage="1" sqref="D35:E35" xr:uid="{00000000-0002-0000-0000-000000000000}">
      <formula1>$L$34:$L$36</formula1>
    </dataValidation>
    <dataValidation type="list" allowBlank="1" showInputMessage="1" showErrorMessage="1" sqref="D132:E132" xr:uid="{00000000-0002-0000-0000-000001000000}">
      <formula1>$L$131:$L$132</formula1>
    </dataValidation>
  </dataValidations>
  <printOptions horizontalCentered="1" verticalCentered="1"/>
  <pageMargins left="0.25" right="0.25" top="0.88" bottom="0.61" header="0.22" footer="0.3"/>
  <pageSetup paperSize="9" scale="73" fitToHeight="0" orientation="portrait" r:id="rId1"/>
  <headerFooter differentFirst="1">
    <oddHeader>&amp;L  &amp;G&amp;R
&amp;G</oddHeader>
    <oddFooter>&amp;L&amp;P&amp;R&amp;"Segoe UI Semilight,Regular"&amp;K00-046الجزء الأول</oddFooter>
    <firstHeader>&amp;L     &amp;G&amp;R
&amp;G</firstHeader>
    <firstFooter>&amp;L&amp;P&amp;R&amp;"Segoe UI Semilight,Regular"&amp;K01+008الجزء الأول</firstFooter>
  </headerFooter>
  <rowBreaks count="2" manualBreakCount="2">
    <brk id="50" max="11" man="1"/>
    <brk id="105" max="11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6"/>
  <sheetViews>
    <sheetView showGridLines="0" rightToLeft="1" showRuler="0" topLeftCell="A2" zoomScale="70" zoomScaleNormal="70" zoomScalePageLayoutView="30" workbookViewId="0">
      <selection activeCell="E24" sqref="E24"/>
    </sheetView>
  </sheetViews>
  <sheetFormatPr defaultColWidth="9.140625" defaultRowHeight="14.45"/>
  <cols>
    <col min="1" max="1" width="3.7109375" style="1" customWidth="1"/>
    <col min="2" max="2" width="36.5703125" style="1" customWidth="1"/>
    <col min="3" max="3" width="10" style="2" customWidth="1"/>
    <col min="4" max="4" width="16.7109375" style="2" customWidth="1"/>
    <col min="5" max="5" width="17.7109375" style="2" bestFit="1" customWidth="1"/>
    <col min="6" max="6" width="15" style="2" customWidth="1"/>
    <col min="7" max="7" width="25.140625" style="2" customWidth="1"/>
    <col min="8" max="8" width="11.5703125" style="2" customWidth="1"/>
    <col min="9" max="9" width="9.5703125" style="1" bestFit="1" customWidth="1"/>
    <col min="10" max="10" width="10.7109375" style="1" bestFit="1" customWidth="1"/>
    <col min="11" max="11" width="9" style="1" customWidth="1"/>
    <col min="12" max="12" width="10" style="1" bestFit="1" customWidth="1"/>
    <col min="13" max="13" width="8.140625" style="1" bestFit="1" customWidth="1"/>
    <col min="14" max="14" width="6.7109375" style="1" customWidth="1"/>
    <col min="15" max="15" width="7.5703125" style="1" customWidth="1"/>
    <col min="16" max="16" width="7" style="1" customWidth="1"/>
    <col min="17" max="17" width="5.5703125" style="1" customWidth="1"/>
    <col min="18" max="18" width="6.28515625" style="1" customWidth="1"/>
    <col min="19" max="19" width="8.28515625" style="1" customWidth="1"/>
    <col min="20" max="20" width="6.7109375" style="1" customWidth="1"/>
    <col min="21" max="16384" width="9.140625" style="1"/>
  </cols>
  <sheetData>
    <row r="1" spans="1:8" s="6" customFormat="1" ht="17.45" hidden="1">
      <c r="B1" s="50"/>
      <c r="C1" s="51"/>
      <c r="D1" s="51"/>
      <c r="E1" s="51"/>
      <c r="F1" s="51"/>
      <c r="G1" s="51"/>
      <c r="H1" s="51"/>
    </row>
    <row r="2" spans="1:8" s="6" customFormat="1" ht="17.45">
      <c r="B2" s="179"/>
      <c r="C2" s="180"/>
      <c r="D2" s="180"/>
      <c r="E2" s="180"/>
      <c r="F2" s="180"/>
      <c r="G2" s="180"/>
      <c r="H2" s="55"/>
    </row>
    <row r="3" spans="1:8" s="6" customFormat="1" ht="20.25" customHeight="1">
      <c r="B3" s="360" t="s">
        <v>85</v>
      </c>
      <c r="C3" s="361"/>
      <c r="D3" s="361"/>
      <c r="E3" s="361"/>
      <c r="F3" s="361"/>
      <c r="G3" s="361"/>
      <c r="H3" s="362"/>
    </row>
    <row r="4" spans="1:8" s="6" customFormat="1" ht="10.5" customHeight="1">
      <c r="B4" s="50"/>
      <c r="C4" s="51"/>
      <c r="D4" s="52"/>
      <c r="E4" s="52"/>
      <c r="F4" s="52"/>
      <c r="G4" s="52"/>
      <c r="H4" s="51"/>
    </row>
    <row r="5" spans="1:8" s="6" customFormat="1" ht="10.5" customHeight="1">
      <c r="B5" s="50"/>
      <c r="C5" s="53"/>
      <c r="D5" s="53"/>
      <c r="E5" s="53"/>
      <c r="F5" s="53"/>
      <c r="G5" s="53"/>
      <c r="H5" s="53"/>
    </row>
    <row r="6" spans="1:8" s="6" customFormat="1" ht="10.5" customHeight="1">
      <c r="B6" s="50"/>
      <c r="C6" s="53"/>
      <c r="D6" s="53"/>
      <c r="E6" s="53"/>
      <c r="F6" s="53"/>
      <c r="G6" s="53"/>
      <c r="H6" s="53"/>
    </row>
    <row r="7" spans="1:8" s="6" customFormat="1" ht="17.45">
      <c r="B7" s="273" t="s">
        <v>86</v>
      </c>
      <c r="C7" s="273"/>
      <c r="D7" s="273"/>
      <c r="E7" s="273"/>
      <c r="F7" s="273"/>
      <c r="G7" s="273"/>
      <c r="H7" s="273"/>
    </row>
    <row r="8" spans="1:8" s="6" customFormat="1" ht="17.45">
      <c r="B8" s="56"/>
      <c r="C8" s="70"/>
      <c r="D8" s="70"/>
      <c r="E8" s="70"/>
      <c r="F8" s="52"/>
      <c r="G8" s="52"/>
      <c r="H8" s="52"/>
    </row>
    <row r="9" spans="1:8" s="6" customFormat="1" ht="22.5" customHeight="1">
      <c r="B9" s="347" t="s">
        <v>87</v>
      </c>
      <c r="C9" s="347"/>
      <c r="D9" s="347"/>
      <c r="E9" s="27" t="s">
        <v>88</v>
      </c>
      <c r="F9" s="67"/>
      <c r="G9" s="50"/>
      <c r="H9" s="190"/>
    </row>
    <row r="10" spans="1:8" s="6" customFormat="1" ht="17.45">
      <c r="A10" s="194"/>
      <c r="B10" s="337" t="s">
        <v>89</v>
      </c>
      <c r="C10" s="337"/>
      <c r="D10" s="337"/>
      <c r="E10" s="213"/>
      <c r="F10" s="68"/>
      <c r="G10" s="50"/>
      <c r="H10" s="50"/>
    </row>
    <row r="11" spans="1:8" s="6" customFormat="1" ht="17.45">
      <c r="A11" s="194"/>
      <c r="B11" s="337" t="s">
        <v>90</v>
      </c>
      <c r="C11" s="337"/>
      <c r="D11" s="337"/>
      <c r="E11" s="213"/>
      <c r="F11" s="68"/>
      <c r="G11" s="50"/>
      <c r="H11" s="50"/>
    </row>
    <row r="12" spans="1:8" s="6" customFormat="1" ht="17.45">
      <c r="A12" s="194"/>
      <c r="B12" s="337" t="s">
        <v>91</v>
      </c>
      <c r="C12" s="337"/>
      <c r="D12" s="337"/>
      <c r="E12" s="213"/>
      <c r="F12" s="68"/>
      <c r="G12" s="50"/>
      <c r="H12" s="50"/>
    </row>
    <row r="13" spans="1:8" s="6" customFormat="1" ht="17.45">
      <c r="A13" s="194"/>
      <c r="B13" s="337" t="s">
        <v>92</v>
      </c>
      <c r="C13" s="337"/>
      <c r="D13" s="337"/>
      <c r="E13" s="213"/>
      <c r="F13" s="68"/>
      <c r="G13" s="50"/>
      <c r="H13" s="50"/>
    </row>
    <row r="14" spans="1:8" s="6" customFormat="1" ht="17.45">
      <c r="A14" s="194"/>
      <c r="B14" s="337" t="s">
        <v>93</v>
      </c>
      <c r="C14" s="337"/>
      <c r="D14" s="337"/>
      <c r="E14" s="213"/>
      <c r="F14" s="68"/>
      <c r="G14" s="50"/>
      <c r="H14" s="50"/>
    </row>
    <row r="15" spans="1:8" s="6" customFormat="1" ht="17.45">
      <c r="A15" s="194"/>
      <c r="B15" s="337" t="s">
        <v>94</v>
      </c>
      <c r="C15" s="337"/>
      <c r="D15" s="337"/>
      <c r="E15" s="213"/>
      <c r="F15" s="68"/>
      <c r="G15" s="50"/>
      <c r="H15" s="50"/>
    </row>
    <row r="16" spans="1:8" s="6" customFormat="1" ht="17.45">
      <c r="B16" s="338" t="s">
        <v>95</v>
      </c>
      <c r="C16" s="338"/>
      <c r="D16" s="338"/>
      <c r="E16" s="195">
        <f>SUM(E10:E15)</f>
        <v>0</v>
      </c>
      <c r="F16" s="69"/>
      <c r="G16" s="50"/>
      <c r="H16" s="50"/>
    </row>
    <row r="17" spans="1:8" s="6" customFormat="1" ht="17.45">
      <c r="B17" s="71"/>
      <c r="C17" s="72"/>
      <c r="D17" s="72"/>
      <c r="E17" s="72"/>
      <c r="F17" s="51"/>
      <c r="G17" s="51"/>
      <c r="H17" s="51"/>
    </row>
    <row r="18" spans="1:8" s="6" customFormat="1" ht="19.5" customHeight="1">
      <c r="B18" s="260" t="s">
        <v>96</v>
      </c>
      <c r="C18" s="260"/>
      <c r="D18" s="260"/>
      <c r="E18" s="260"/>
      <c r="F18" s="260"/>
      <c r="G18" s="260"/>
      <c r="H18" s="57"/>
    </row>
    <row r="19" spans="1:8" s="6" customFormat="1" ht="17.45">
      <c r="B19" s="341" t="s">
        <v>97</v>
      </c>
      <c r="C19" s="341"/>
      <c r="D19" s="341"/>
      <c r="E19" s="25" t="s">
        <v>98</v>
      </c>
      <c r="F19" s="25" t="s">
        <v>88</v>
      </c>
      <c r="G19" s="25" t="s">
        <v>99</v>
      </c>
      <c r="H19" s="68"/>
    </row>
    <row r="20" spans="1:8" s="6" customFormat="1" ht="17.45">
      <c r="A20" s="194"/>
      <c r="B20" s="345"/>
      <c r="C20" s="345"/>
      <c r="D20" s="345"/>
      <c r="E20" s="214">
        <v>1</v>
      </c>
      <c r="F20" s="214"/>
      <c r="G20" s="196">
        <f>E20*F20</f>
        <v>0</v>
      </c>
      <c r="H20" s="68"/>
    </row>
    <row r="21" spans="1:8" s="6" customFormat="1" ht="17.45">
      <c r="A21" s="194"/>
      <c r="B21" s="345"/>
      <c r="C21" s="345"/>
      <c r="D21" s="345"/>
      <c r="E21" s="214">
        <v>0</v>
      </c>
      <c r="F21" s="214"/>
      <c r="G21" s="196">
        <f t="shared" ref="G21:G29" si="0">E21*F21</f>
        <v>0</v>
      </c>
      <c r="H21" s="68"/>
    </row>
    <row r="22" spans="1:8" s="6" customFormat="1" ht="17.45">
      <c r="A22" s="194"/>
      <c r="B22" s="345"/>
      <c r="C22" s="345"/>
      <c r="D22" s="345"/>
      <c r="E22" s="214">
        <v>0</v>
      </c>
      <c r="F22" s="214"/>
      <c r="G22" s="196">
        <f t="shared" si="0"/>
        <v>0</v>
      </c>
      <c r="H22" s="68"/>
    </row>
    <row r="23" spans="1:8" s="6" customFormat="1" ht="17.45">
      <c r="A23" s="194"/>
      <c r="B23" s="345"/>
      <c r="C23" s="345"/>
      <c r="D23" s="345"/>
      <c r="E23" s="214">
        <v>0</v>
      </c>
      <c r="F23" s="214"/>
      <c r="G23" s="196">
        <f t="shared" si="0"/>
        <v>0</v>
      </c>
      <c r="H23" s="68"/>
    </row>
    <row r="24" spans="1:8" s="6" customFormat="1" ht="17.45">
      <c r="A24" s="194"/>
      <c r="B24" s="345"/>
      <c r="C24" s="345"/>
      <c r="D24" s="345"/>
      <c r="E24" s="214">
        <v>0</v>
      </c>
      <c r="F24" s="214"/>
      <c r="G24" s="196">
        <f t="shared" si="0"/>
        <v>0</v>
      </c>
      <c r="H24" s="68"/>
    </row>
    <row r="25" spans="1:8" s="6" customFormat="1" ht="17.45">
      <c r="A25" s="194"/>
      <c r="B25" s="345"/>
      <c r="C25" s="345"/>
      <c r="D25" s="345"/>
      <c r="E25" s="214">
        <v>0</v>
      </c>
      <c r="F25" s="214"/>
      <c r="G25" s="196">
        <f t="shared" si="0"/>
        <v>0</v>
      </c>
      <c r="H25" s="68"/>
    </row>
    <row r="26" spans="1:8" s="6" customFormat="1" ht="17.45">
      <c r="A26" s="194"/>
      <c r="B26" s="345"/>
      <c r="C26" s="345"/>
      <c r="D26" s="345"/>
      <c r="E26" s="214">
        <v>0</v>
      </c>
      <c r="F26" s="214"/>
      <c r="G26" s="196">
        <f t="shared" si="0"/>
        <v>0</v>
      </c>
      <c r="H26" s="68"/>
    </row>
    <row r="27" spans="1:8" s="6" customFormat="1" ht="17.45">
      <c r="A27" s="194"/>
      <c r="B27" s="345"/>
      <c r="C27" s="345"/>
      <c r="D27" s="345"/>
      <c r="E27" s="214">
        <v>0</v>
      </c>
      <c r="F27" s="214"/>
      <c r="G27" s="196">
        <f t="shared" si="0"/>
        <v>0</v>
      </c>
      <c r="H27" s="68"/>
    </row>
    <row r="28" spans="1:8" s="6" customFormat="1" ht="17.45">
      <c r="A28" s="194"/>
      <c r="B28" s="345"/>
      <c r="C28" s="345"/>
      <c r="D28" s="345"/>
      <c r="E28" s="214">
        <v>0</v>
      </c>
      <c r="F28" s="214"/>
      <c r="G28" s="196">
        <f t="shared" si="0"/>
        <v>0</v>
      </c>
      <c r="H28" s="68"/>
    </row>
    <row r="29" spans="1:8" s="6" customFormat="1" ht="17.45">
      <c r="A29" s="194"/>
      <c r="B29" s="345"/>
      <c r="C29" s="345"/>
      <c r="D29" s="345"/>
      <c r="E29" s="214">
        <v>0</v>
      </c>
      <c r="F29" s="214"/>
      <c r="G29" s="196">
        <f t="shared" si="0"/>
        <v>0</v>
      </c>
      <c r="H29" s="68"/>
    </row>
    <row r="30" spans="1:8" s="6" customFormat="1" ht="17.45">
      <c r="B30" s="352" t="s">
        <v>100</v>
      </c>
      <c r="C30" s="352"/>
      <c r="D30" s="352"/>
      <c r="E30" s="352"/>
      <c r="F30" s="352"/>
      <c r="G30" s="197">
        <f>SUM(G20:G29)</f>
        <v>0</v>
      </c>
      <c r="H30" s="68"/>
    </row>
    <row r="31" spans="1:8" s="6" customFormat="1" ht="17.45">
      <c r="B31" s="352" t="s">
        <v>101</v>
      </c>
      <c r="C31" s="352"/>
      <c r="D31" s="352"/>
      <c r="E31" s="352"/>
      <c r="F31" s="212">
        <v>0.1</v>
      </c>
      <c r="G31" s="196">
        <f>G30*F31</f>
        <v>0</v>
      </c>
      <c r="H31" s="68"/>
    </row>
    <row r="32" spans="1:8" s="6" customFormat="1" ht="17.45">
      <c r="B32" s="338" t="s">
        <v>102</v>
      </c>
      <c r="C32" s="338"/>
      <c r="D32" s="338"/>
      <c r="E32" s="338"/>
      <c r="F32" s="338"/>
      <c r="G32" s="197">
        <f>G30+G31</f>
        <v>0</v>
      </c>
      <c r="H32" s="68"/>
    </row>
    <row r="33" spans="1:8" s="6" customFormat="1" ht="10.5" customHeight="1">
      <c r="B33" s="71"/>
      <c r="C33" s="72"/>
      <c r="D33" s="72"/>
      <c r="E33" s="72"/>
      <c r="F33" s="72"/>
      <c r="G33" s="72"/>
      <c r="H33" s="51"/>
    </row>
    <row r="34" spans="1:8" s="6" customFormat="1" ht="16.5" customHeight="1">
      <c r="B34" s="343" t="s">
        <v>103</v>
      </c>
      <c r="C34" s="343"/>
      <c r="D34" s="343"/>
      <c r="E34" s="343"/>
      <c r="F34" s="343"/>
      <c r="G34" s="343"/>
      <c r="H34" s="56"/>
    </row>
    <row r="35" spans="1:8" s="6" customFormat="1" ht="17.45">
      <c r="B35" s="341" t="s">
        <v>87</v>
      </c>
      <c r="C35" s="341"/>
      <c r="D35" s="341"/>
      <c r="E35" s="217" t="s">
        <v>104</v>
      </c>
      <c r="F35" s="173"/>
      <c r="G35" s="162"/>
      <c r="H35" s="162"/>
    </row>
    <row r="36" spans="1:8" s="6" customFormat="1" ht="17.45">
      <c r="A36" s="194"/>
      <c r="B36" s="337" t="s">
        <v>105</v>
      </c>
      <c r="C36" s="337"/>
      <c r="D36" s="337"/>
      <c r="E36" s="218"/>
      <c r="F36" s="162"/>
      <c r="G36" s="162"/>
      <c r="H36" s="162"/>
    </row>
    <row r="37" spans="1:8" s="6" customFormat="1" ht="17.45">
      <c r="A37" s="194"/>
      <c r="B37" s="337" t="s">
        <v>106</v>
      </c>
      <c r="C37" s="337"/>
      <c r="D37" s="337"/>
      <c r="E37" s="218"/>
      <c r="F37" s="162"/>
      <c r="G37" s="162"/>
      <c r="H37" s="162"/>
    </row>
    <row r="38" spans="1:8" s="6" customFormat="1" ht="17.45">
      <c r="A38" s="194"/>
      <c r="B38" s="337" t="s">
        <v>107</v>
      </c>
      <c r="C38" s="337"/>
      <c r="D38" s="337"/>
      <c r="E38" s="218"/>
      <c r="F38" s="162"/>
      <c r="G38" s="162"/>
      <c r="H38" s="162"/>
    </row>
    <row r="39" spans="1:8" s="6" customFormat="1" ht="17.45">
      <c r="A39" s="194"/>
      <c r="B39" s="337" t="s">
        <v>108</v>
      </c>
      <c r="C39" s="337"/>
      <c r="D39" s="337"/>
      <c r="E39" s="218"/>
      <c r="F39" s="162"/>
      <c r="G39" s="162"/>
      <c r="H39" s="162"/>
    </row>
    <row r="40" spans="1:8" s="6" customFormat="1" ht="17.45">
      <c r="A40" s="194"/>
      <c r="B40" s="337" t="s">
        <v>109</v>
      </c>
      <c r="C40" s="337"/>
      <c r="D40" s="337"/>
      <c r="E40" s="218"/>
      <c r="F40" s="162"/>
      <c r="G40" s="162"/>
      <c r="H40" s="162"/>
    </row>
    <row r="41" spans="1:8" s="6" customFormat="1" ht="17.45">
      <c r="B41" s="354" t="s">
        <v>95</v>
      </c>
      <c r="C41" s="354"/>
      <c r="D41" s="354"/>
      <c r="E41" s="220">
        <f>SUM(E36:E40)</f>
        <v>0</v>
      </c>
      <c r="F41" s="216"/>
      <c r="G41" s="162"/>
      <c r="H41" s="162"/>
    </row>
    <row r="42" spans="1:8" s="6" customFormat="1" ht="17.45">
      <c r="B42" s="162"/>
      <c r="C42" s="164"/>
      <c r="D42" s="164"/>
      <c r="E42" s="164"/>
      <c r="F42" s="164"/>
      <c r="G42" s="164"/>
      <c r="H42" s="164"/>
    </row>
    <row r="43" spans="1:8" s="6" customFormat="1" ht="17.25" customHeight="1">
      <c r="B43" s="355" t="s">
        <v>110</v>
      </c>
      <c r="C43" s="355"/>
      <c r="D43" s="355"/>
      <c r="E43" s="355"/>
      <c r="F43" s="355"/>
      <c r="G43" s="355"/>
      <c r="H43" s="163"/>
    </row>
    <row r="44" spans="1:8" s="6" customFormat="1" ht="17.45">
      <c r="B44" s="353" t="s">
        <v>111</v>
      </c>
      <c r="C44" s="353"/>
      <c r="D44" s="353"/>
      <c r="E44" s="219" t="s">
        <v>112</v>
      </c>
      <c r="F44" s="219" t="s">
        <v>113</v>
      </c>
      <c r="G44" s="219" t="s">
        <v>114</v>
      </c>
      <c r="H44" s="68"/>
    </row>
    <row r="45" spans="1:8" s="6" customFormat="1" ht="17.45">
      <c r="A45" s="194"/>
      <c r="B45" s="345"/>
      <c r="C45" s="345"/>
      <c r="D45" s="345"/>
      <c r="E45" s="215">
        <v>0</v>
      </c>
      <c r="F45" s="215">
        <v>0</v>
      </c>
      <c r="G45" s="198">
        <f>E45*F45</f>
        <v>0</v>
      </c>
      <c r="H45" s="68"/>
    </row>
    <row r="46" spans="1:8" s="6" customFormat="1" ht="17.45">
      <c r="A46" s="194"/>
      <c r="B46" s="345"/>
      <c r="C46" s="345"/>
      <c r="D46" s="345"/>
      <c r="E46" s="215">
        <v>0</v>
      </c>
      <c r="F46" s="215">
        <v>0</v>
      </c>
      <c r="G46" s="198">
        <f>E46*F46</f>
        <v>0</v>
      </c>
      <c r="H46" s="68"/>
    </row>
    <row r="47" spans="1:8" s="6" customFormat="1" ht="17.45">
      <c r="A47" s="194"/>
      <c r="B47" s="345"/>
      <c r="C47" s="345"/>
      <c r="D47" s="345"/>
      <c r="E47" s="215">
        <v>0</v>
      </c>
      <c r="F47" s="215">
        <v>0</v>
      </c>
      <c r="G47" s="198">
        <f>E47*F47</f>
        <v>0</v>
      </c>
      <c r="H47" s="68"/>
    </row>
    <row r="48" spans="1:8" s="6" customFormat="1" ht="17.45">
      <c r="B48" s="338" t="s">
        <v>100</v>
      </c>
      <c r="C48" s="338"/>
      <c r="D48" s="338"/>
      <c r="E48" s="338"/>
      <c r="F48" s="338"/>
      <c r="G48" s="199">
        <f>SUM(G45:G47)</f>
        <v>0</v>
      </c>
      <c r="H48" s="68"/>
    </row>
    <row r="49" spans="1:8" s="6" customFormat="1" ht="17.45">
      <c r="B49" s="71"/>
      <c r="C49" s="72"/>
      <c r="D49" s="72"/>
      <c r="E49" s="72"/>
      <c r="F49" s="72"/>
      <c r="G49" s="72"/>
      <c r="H49" s="51"/>
    </row>
    <row r="50" spans="1:8" s="6" customFormat="1" ht="22.5" customHeight="1">
      <c r="B50" s="260" t="s">
        <v>115</v>
      </c>
      <c r="C50" s="260"/>
      <c r="D50" s="260"/>
      <c r="E50" s="51"/>
      <c r="F50" s="51"/>
      <c r="G50" s="51"/>
      <c r="H50" s="51"/>
    </row>
    <row r="51" spans="1:8" s="6" customFormat="1" ht="17.45">
      <c r="B51" s="341" t="s">
        <v>87</v>
      </c>
      <c r="C51" s="341"/>
      <c r="D51" s="24" t="s">
        <v>116</v>
      </c>
      <c r="E51" s="73"/>
      <c r="F51" s="51"/>
      <c r="G51" s="51"/>
      <c r="H51" s="50"/>
    </row>
    <row r="52" spans="1:8" s="6" customFormat="1" ht="17.45">
      <c r="A52" s="194"/>
      <c r="B52" s="337" t="s">
        <v>117</v>
      </c>
      <c r="C52" s="337"/>
      <c r="D52" s="395">
        <f>G32</f>
        <v>0</v>
      </c>
      <c r="E52" s="55"/>
      <c r="F52" s="51"/>
      <c r="G52" s="51"/>
      <c r="H52" s="50"/>
    </row>
    <row r="53" spans="1:8" s="6" customFormat="1" ht="17.45">
      <c r="A53" s="194"/>
      <c r="B53" s="337" t="s">
        <v>118</v>
      </c>
      <c r="C53" s="337"/>
      <c r="D53" s="395">
        <f>G48</f>
        <v>0</v>
      </c>
      <c r="E53" s="55"/>
      <c r="F53" s="51"/>
      <c r="G53" s="51"/>
      <c r="H53" s="50"/>
    </row>
    <row r="54" spans="1:8" s="6" customFormat="1" ht="17.45">
      <c r="A54" s="194"/>
      <c r="B54" s="337" t="s">
        <v>119</v>
      </c>
      <c r="C54" s="337"/>
      <c r="D54" s="395">
        <f>E41</f>
        <v>0</v>
      </c>
      <c r="E54" s="74"/>
      <c r="F54" s="52"/>
      <c r="G54" s="52"/>
      <c r="H54" s="50"/>
    </row>
    <row r="55" spans="1:8" s="6" customFormat="1" ht="17.45">
      <c r="A55" s="194"/>
      <c r="B55" s="337" t="s">
        <v>120</v>
      </c>
      <c r="C55" s="337"/>
      <c r="D55" s="395">
        <f>E16</f>
        <v>0</v>
      </c>
      <c r="E55" s="74"/>
      <c r="F55" s="52"/>
      <c r="G55" s="52"/>
      <c r="H55" s="50"/>
    </row>
    <row r="56" spans="1:8" s="6" customFormat="1" ht="17.45">
      <c r="B56" s="337" t="s">
        <v>100</v>
      </c>
      <c r="C56" s="337"/>
      <c r="D56" s="396">
        <f>SUM(D52:D55)</f>
        <v>0</v>
      </c>
      <c r="E56" s="74"/>
      <c r="F56" s="52"/>
      <c r="G56" s="52"/>
      <c r="H56" s="50"/>
    </row>
    <row r="57" spans="1:8" s="6" customFormat="1" ht="17.45">
      <c r="B57" s="71"/>
      <c r="C57" s="72"/>
      <c r="D57" s="98"/>
      <c r="E57" s="52"/>
      <c r="F57" s="52"/>
      <c r="G57" s="52"/>
      <c r="H57" s="52"/>
    </row>
    <row r="58" spans="1:8" s="6" customFormat="1" ht="21" customHeight="1">
      <c r="B58" s="346" t="s">
        <v>121</v>
      </c>
      <c r="C58" s="346"/>
      <c r="D58" s="346"/>
      <c r="E58" s="346"/>
      <c r="F58" s="273"/>
      <c r="G58" s="273"/>
      <c r="H58" s="50"/>
    </row>
    <row r="59" spans="1:8" s="6" customFormat="1" ht="17.45">
      <c r="B59" s="341" t="s">
        <v>87</v>
      </c>
      <c r="C59" s="341"/>
      <c r="D59" s="341"/>
      <c r="E59" s="25" t="s">
        <v>122</v>
      </c>
      <c r="F59" s="67"/>
      <c r="G59" s="50"/>
      <c r="H59" s="50"/>
    </row>
    <row r="60" spans="1:8" s="6" customFormat="1" ht="17.45">
      <c r="B60" s="337" t="s">
        <v>123</v>
      </c>
      <c r="C60" s="337"/>
      <c r="D60" s="337"/>
      <c r="E60" s="200">
        <f>'بيانات وخطة تسويقية للمشروع'!E147:F147</f>
        <v>0</v>
      </c>
      <c r="F60" s="68"/>
      <c r="G60" s="50"/>
      <c r="H60" s="50"/>
    </row>
    <row r="61" spans="1:8" s="6" customFormat="1" ht="17.45">
      <c r="B61" s="337" t="s">
        <v>124</v>
      </c>
      <c r="C61" s="337" t="s">
        <v>125</v>
      </c>
      <c r="D61" s="337" t="s">
        <v>125</v>
      </c>
      <c r="E61" s="200">
        <f>'بيانات وخطة تسويقية للمشروع'!E148:F148</f>
        <v>0</v>
      </c>
      <c r="F61" s="68"/>
      <c r="G61" s="50"/>
      <c r="H61" s="50"/>
    </row>
    <row r="62" spans="1:8" s="6" customFormat="1" ht="17.45">
      <c r="B62" s="338" t="s">
        <v>95</v>
      </c>
      <c r="C62" s="338"/>
      <c r="D62" s="338"/>
      <c r="E62" s="195">
        <f>SUM(E60:E61)</f>
        <v>0</v>
      </c>
      <c r="F62" s="69"/>
      <c r="G62" s="50"/>
      <c r="H62" s="50"/>
    </row>
    <row r="63" spans="1:8" s="6" customFormat="1" ht="17.45">
      <c r="B63" s="71"/>
      <c r="C63" s="75"/>
      <c r="D63" s="75"/>
      <c r="E63" s="75"/>
      <c r="F63" s="52"/>
      <c r="G63" s="52"/>
      <c r="H63" s="52"/>
    </row>
    <row r="64" spans="1:8" s="6" customFormat="1" ht="16.5" customHeight="1">
      <c r="B64" s="343" t="s">
        <v>126</v>
      </c>
      <c r="C64" s="343"/>
      <c r="D64" s="343"/>
      <c r="E64" s="343"/>
      <c r="F64" s="343"/>
      <c r="G64" s="343"/>
      <c r="H64" s="50"/>
    </row>
    <row r="65" spans="1:8" s="6" customFormat="1" ht="18" customHeight="1">
      <c r="B65" s="26" t="s">
        <v>127</v>
      </c>
      <c r="C65" s="26" t="s">
        <v>128</v>
      </c>
      <c r="D65" s="26" t="s">
        <v>129</v>
      </c>
      <c r="E65" s="26" t="s">
        <v>130</v>
      </c>
      <c r="F65" s="26" t="s">
        <v>131</v>
      </c>
      <c r="G65" s="26" t="s">
        <v>132</v>
      </c>
      <c r="H65" s="68"/>
    </row>
    <row r="66" spans="1:8" s="6" customFormat="1" ht="17.45">
      <c r="A66" s="194"/>
      <c r="B66" s="229"/>
      <c r="C66" s="228"/>
      <c r="D66" s="221">
        <v>0</v>
      </c>
      <c r="E66" s="200">
        <f>D66*12</f>
        <v>0</v>
      </c>
      <c r="F66" s="215">
        <v>0</v>
      </c>
      <c r="G66" s="201">
        <f t="shared" ref="G66:G102" si="1">E66*F66</f>
        <v>0</v>
      </c>
      <c r="H66" s="68"/>
    </row>
    <row r="67" spans="1:8" s="6" customFormat="1" ht="17.45">
      <c r="A67" s="194"/>
      <c r="B67" s="229"/>
      <c r="C67" s="228"/>
      <c r="D67" s="221">
        <v>0</v>
      </c>
      <c r="E67" s="200">
        <f t="shared" ref="E67:E71" si="2">D67*12</f>
        <v>0</v>
      </c>
      <c r="F67" s="215">
        <v>0</v>
      </c>
      <c r="G67" s="201">
        <f t="shared" si="1"/>
        <v>0</v>
      </c>
      <c r="H67" s="68"/>
    </row>
    <row r="68" spans="1:8" s="6" customFormat="1" ht="17.45">
      <c r="A68" s="194"/>
      <c r="B68" s="229"/>
      <c r="C68" s="228"/>
      <c r="D68" s="221">
        <v>0</v>
      </c>
      <c r="E68" s="200">
        <f t="shared" si="2"/>
        <v>0</v>
      </c>
      <c r="F68" s="215">
        <v>0</v>
      </c>
      <c r="G68" s="201">
        <f t="shared" si="1"/>
        <v>0</v>
      </c>
      <c r="H68" s="68"/>
    </row>
    <row r="69" spans="1:8" s="6" customFormat="1" ht="17.45">
      <c r="A69" s="194"/>
      <c r="B69" s="229"/>
      <c r="C69" s="228"/>
      <c r="D69" s="221">
        <v>0</v>
      </c>
      <c r="E69" s="200">
        <f t="shared" si="2"/>
        <v>0</v>
      </c>
      <c r="F69" s="215">
        <v>0</v>
      </c>
      <c r="G69" s="201">
        <f t="shared" si="1"/>
        <v>0</v>
      </c>
      <c r="H69" s="68"/>
    </row>
    <row r="70" spans="1:8" s="6" customFormat="1" ht="17.45">
      <c r="A70" s="194"/>
      <c r="B70" s="229"/>
      <c r="C70" s="228"/>
      <c r="D70" s="221">
        <v>0</v>
      </c>
      <c r="E70" s="200">
        <f t="shared" si="2"/>
        <v>0</v>
      </c>
      <c r="F70" s="215">
        <v>0</v>
      </c>
      <c r="G70" s="201">
        <f t="shared" si="1"/>
        <v>0</v>
      </c>
      <c r="H70" s="68"/>
    </row>
    <row r="71" spans="1:8" s="6" customFormat="1" ht="17.45">
      <c r="A71" s="194"/>
      <c r="B71" s="229"/>
      <c r="C71" s="228"/>
      <c r="D71" s="221">
        <v>0</v>
      </c>
      <c r="E71" s="200">
        <f t="shared" si="2"/>
        <v>0</v>
      </c>
      <c r="F71" s="215">
        <v>0</v>
      </c>
      <c r="G71" s="201">
        <f t="shared" si="1"/>
        <v>0</v>
      </c>
      <c r="H71" s="68"/>
    </row>
    <row r="72" spans="1:8" s="6" customFormat="1" ht="17.45">
      <c r="A72" s="194"/>
      <c r="B72" s="229"/>
      <c r="C72" s="228"/>
      <c r="D72" s="221">
        <v>0</v>
      </c>
      <c r="E72" s="200">
        <f t="shared" ref="E72:E91" si="3">D72*12</f>
        <v>0</v>
      </c>
      <c r="F72" s="215">
        <v>0</v>
      </c>
      <c r="G72" s="201">
        <f t="shared" ref="G72:G91" si="4">E72*F72</f>
        <v>0</v>
      </c>
      <c r="H72" s="68"/>
    </row>
    <row r="73" spans="1:8" s="6" customFormat="1" ht="17.45">
      <c r="A73" s="194"/>
      <c r="B73" s="229"/>
      <c r="C73" s="228"/>
      <c r="D73" s="221">
        <v>0</v>
      </c>
      <c r="E73" s="200">
        <f t="shared" si="3"/>
        <v>0</v>
      </c>
      <c r="F73" s="215">
        <v>0</v>
      </c>
      <c r="G73" s="201">
        <f t="shared" si="4"/>
        <v>0</v>
      </c>
      <c r="H73" s="68"/>
    </row>
    <row r="74" spans="1:8" s="6" customFormat="1" ht="17.45">
      <c r="A74" s="194"/>
      <c r="B74" s="229"/>
      <c r="C74" s="228"/>
      <c r="D74" s="221">
        <v>0</v>
      </c>
      <c r="E74" s="200">
        <f t="shared" si="3"/>
        <v>0</v>
      </c>
      <c r="F74" s="215">
        <v>0</v>
      </c>
      <c r="G74" s="201">
        <f t="shared" si="4"/>
        <v>0</v>
      </c>
      <c r="H74" s="68"/>
    </row>
    <row r="75" spans="1:8" s="6" customFormat="1" ht="17.45">
      <c r="A75" s="194"/>
      <c r="B75" s="229"/>
      <c r="C75" s="228"/>
      <c r="D75" s="221">
        <v>0</v>
      </c>
      <c r="E75" s="200">
        <f t="shared" si="3"/>
        <v>0</v>
      </c>
      <c r="F75" s="215">
        <v>0</v>
      </c>
      <c r="G75" s="201">
        <f t="shared" si="4"/>
        <v>0</v>
      </c>
      <c r="H75" s="68"/>
    </row>
    <row r="76" spans="1:8" s="6" customFormat="1" ht="17.45">
      <c r="A76" s="194"/>
      <c r="B76" s="229"/>
      <c r="C76" s="228"/>
      <c r="D76" s="221">
        <v>0</v>
      </c>
      <c r="E76" s="200">
        <f t="shared" si="3"/>
        <v>0</v>
      </c>
      <c r="F76" s="215">
        <v>0</v>
      </c>
      <c r="G76" s="201">
        <f t="shared" si="4"/>
        <v>0</v>
      </c>
      <c r="H76" s="68"/>
    </row>
    <row r="77" spans="1:8" s="6" customFormat="1" ht="17.45">
      <c r="A77" s="194"/>
      <c r="B77" s="229"/>
      <c r="C77" s="228"/>
      <c r="D77" s="221">
        <v>0</v>
      </c>
      <c r="E77" s="200">
        <f t="shared" si="3"/>
        <v>0</v>
      </c>
      <c r="F77" s="215">
        <v>0</v>
      </c>
      <c r="G77" s="201">
        <f t="shared" si="4"/>
        <v>0</v>
      </c>
      <c r="H77" s="68"/>
    </row>
    <row r="78" spans="1:8" s="6" customFormat="1" ht="17.45">
      <c r="A78" s="194"/>
      <c r="B78" s="229"/>
      <c r="C78" s="228"/>
      <c r="D78" s="221">
        <v>0</v>
      </c>
      <c r="E78" s="200">
        <f t="shared" si="3"/>
        <v>0</v>
      </c>
      <c r="F78" s="215">
        <v>0</v>
      </c>
      <c r="G78" s="201">
        <f t="shared" si="4"/>
        <v>0</v>
      </c>
      <c r="H78" s="68"/>
    </row>
    <row r="79" spans="1:8" s="6" customFormat="1" ht="17.45">
      <c r="A79" s="194"/>
      <c r="B79" s="229"/>
      <c r="C79" s="228"/>
      <c r="D79" s="221">
        <v>0</v>
      </c>
      <c r="E79" s="200">
        <f t="shared" si="3"/>
        <v>0</v>
      </c>
      <c r="F79" s="215">
        <v>0</v>
      </c>
      <c r="G79" s="201">
        <f t="shared" si="4"/>
        <v>0</v>
      </c>
      <c r="H79" s="68"/>
    </row>
    <row r="80" spans="1:8" s="6" customFormat="1" ht="17.45">
      <c r="A80" s="194"/>
      <c r="B80" s="229"/>
      <c r="C80" s="228"/>
      <c r="D80" s="221">
        <v>0</v>
      </c>
      <c r="E80" s="200">
        <f t="shared" si="3"/>
        <v>0</v>
      </c>
      <c r="F80" s="215">
        <v>0</v>
      </c>
      <c r="G80" s="201">
        <f t="shared" si="4"/>
        <v>0</v>
      </c>
      <c r="H80" s="68"/>
    </row>
    <row r="81" spans="1:8" s="6" customFormat="1" ht="17.45">
      <c r="A81" s="194"/>
      <c r="B81" s="229"/>
      <c r="C81" s="228"/>
      <c r="D81" s="221">
        <v>0</v>
      </c>
      <c r="E81" s="200">
        <f t="shared" si="3"/>
        <v>0</v>
      </c>
      <c r="F81" s="215">
        <v>0</v>
      </c>
      <c r="G81" s="201">
        <f t="shared" si="4"/>
        <v>0</v>
      </c>
      <c r="H81" s="68"/>
    </row>
    <row r="82" spans="1:8" s="6" customFormat="1" ht="17.45">
      <c r="A82" s="194"/>
      <c r="B82" s="229"/>
      <c r="C82" s="228"/>
      <c r="D82" s="221">
        <v>0</v>
      </c>
      <c r="E82" s="200">
        <f t="shared" si="3"/>
        <v>0</v>
      </c>
      <c r="F82" s="215">
        <v>0</v>
      </c>
      <c r="G82" s="201">
        <f t="shared" si="4"/>
        <v>0</v>
      </c>
      <c r="H82" s="68"/>
    </row>
    <row r="83" spans="1:8" s="6" customFormat="1" ht="17.45">
      <c r="A83" s="194"/>
      <c r="B83" s="229"/>
      <c r="C83" s="228"/>
      <c r="D83" s="221">
        <v>0</v>
      </c>
      <c r="E83" s="200">
        <f t="shared" si="3"/>
        <v>0</v>
      </c>
      <c r="F83" s="215">
        <v>0</v>
      </c>
      <c r="G83" s="201">
        <f t="shared" si="4"/>
        <v>0</v>
      </c>
      <c r="H83" s="68"/>
    </row>
    <row r="84" spans="1:8" s="6" customFormat="1" ht="17.45">
      <c r="A84" s="194"/>
      <c r="B84" s="229"/>
      <c r="C84" s="228"/>
      <c r="D84" s="221">
        <v>0</v>
      </c>
      <c r="E84" s="200">
        <f t="shared" si="3"/>
        <v>0</v>
      </c>
      <c r="F84" s="215">
        <v>0</v>
      </c>
      <c r="G84" s="201">
        <f t="shared" si="4"/>
        <v>0</v>
      </c>
      <c r="H84" s="68"/>
    </row>
    <row r="85" spans="1:8" s="6" customFormat="1" ht="17.45">
      <c r="A85" s="194"/>
      <c r="B85" s="229"/>
      <c r="C85" s="228"/>
      <c r="D85" s="221">
        <v>0</v>
      </c>
      <c r="E85" s="200">
        <f t="shared" si="3"/>
        <v>0</v>
      </c>
      <c r="F85" s="215">
        <v>0</v>
      </c>
      <c r="G85" s="201">
        <f t="shared" si="4"/>
        <v>0</v>
      </c>
      <c r="H85" s="68"/>
    </row>
    <row r="86" spans="1:8" s="6" customFormat="1" ht="17.45">
      <c r="A86" s="194"/>
      <c r="B86" s="229"/>
      <c r="C86" s="228"/>
      <c r="D86" s="221">
        <v>0</v>
      </c>
      <c r="E86" s="200">
        <f t="shared" si="3"/>
        <v>0</v>
      </c>
      <c r="F86" s="215">
        <v>0</v>
      </c>
      <c r="G86" s="201">
        <f t="shared" si="4"/>
        <v>0</v>
      </c>
      <c r="H86" s="68"/>
    </row>
    <row r="87" spans="1:8" s="6" customFormat="1" ht="17.45">
      <c r="A87" s="194"/>
      <c r="B87" s="229"/>
      <c r="C87" s="228"/>
      <c r="D87" s="221">
        <v>0</v>
      </c>
      <c r="E87" s="200">
        <f t="shared" si="3"/>
        <v>0</v>
      </c>
      <c r="F87" s="215">
        <v>0</v>
      </c>
      <c r="G87" s="201">
        <f t="shared" si="4"/>
        <v>0</v>
      </c>
      <c r="H87" s="68"/>
    </row>
    <row r="88" spans="1:8" s="6" customFormat="1" ht="17.45">
      <c r="A88" s="194"/>
      <c r="B88" s="229"/>
      <c r="C88" s="228"/>
      <c r="D88" s="221">
        <v>0</v>
      </c>
      <c r="E88" s="200">
        <f t="shared" si="3"/>
        <v>0</v>
      </c>
      <c r="F88" s="215">
        <v>0</v>
      </c>
      <c r="G88" s="201">
        <f t="shared" si="4"/>
        <v>0</v>
      </c>
      <c r="H88" s="68"/>
    </row>
    <row r="89" spans="1:8" s="6" customFormat="1" ht="17.45">
      <c r="A89" s="194"/>
      <c r="B89" s="229"/>
      <c r="C89" s="228"/>
      <c r="D89" s="221">
        <v>0</v>
      </c>
      <c r="E89" s="200">
        <f t="shared" si="3"/>
        <v>0</v>
      </c>
      <c r="F89" s="215">
        <v>0</v>
      </c>
      <c r="G89" s="201">
        <f t="shared" si="4"/>
        <v>0</v>
      </c>
      <c r="H89" s="68"/>
    </row>
    <row r="90" spans="1:8" s="6" customFormat="1" ht="17.45">
      <c r="A90" s="194"/>
      <c r="B90" s="229"/>
      <c r="C90" s="228"/>
      <c r="D90" s="221">
        <v>0</v>
      </c>
      <c r="E90" s="200">
        <f t="shared" si="3"/>
        <v>0</v>
      </c>
      <c r="F90" s="215">
        <v>0</v>
      </c>
      <c r="G90" s="201">
        <f t="shared" si="4"/>
        <v>0</v>
      </c>
      <c r="H90" s="68"/>
    </row>
    <row r="91" spans="1:8" s="6" customFormat="1" ht="17.45">
      <c r="A91" s="194"/>
      <c r="B91" s="229"/>
      <c r="C91" s="228"/>
      <c r="D91" s="221">
        <v>0</v>
      </c>
      <c r="E91" s="200">
        <f t="shared" si="3"/>
        <v>0</v>
      </c>
      <c r="F91" s="215">
        <v>0</v>
      </c>
      <c r="G91" s="201">
        <f t="shared" si="4"/>
        <v>0</v>
      </c>
      <c r="H91" s="68"/>
    </row>
    <row r="92" spans="1:8" s="6" customFormat="1" ht="17.45">
      <c r="A92" s="194"/>
      <c r="B92" s="229"/>
      <c r="C92" s="229"/>
      <c r="D92" s="221">
        <v>0</v>
      </c>
      <c r="E92" s="200">
        <f t="shared" ref="E92:E102" si="5">D92*12</f>
        <v>0</v>
      </c>
      <c r="F92" s="215">
        <v>0</v>
      </c>
      <c r="G92" s="201">
        <f t="shared" si="1"/>
        <v>0</v>
      </c>
      <c r="H92" s="68"/>
    </row>
    <row r="93" spans="1:8" s="6" customFormat="1" ht="17.45">
      <c r="A93" s="194"/>
      <c r="B93" s="229"/>
      <c r="C93" s="229"/>
      <c r="D93" s="221">
        <v>0</v>
      </c>
      <c r="E93" s="200">
        <f t="shared" si="5"/>
        <v>0</v>
      </c>
      <c r="F93" s="215">
        <v>0</v>
      </c>
      <c r="G93" s="201">
        <f t="shared" si="1"/>
        <v>0</v>
      </c>
      <c r="H93" s="68"/>
    </row>
    <row r="94" spans="1:8" s="6" customFormat="1" ht="17.45">
      <c r="A94" s="194"/>
      <c r="B94" s="229"/>
      <c r="C94" s="229"/>
      <c r="D94" s="221">
        <v>0</v>
      </c>
      <c r="E94" s="200">
        <f t="shared" si="5"/>
        <v>0</v>
      </c>
      <c r="F94" s="215">
        <v>0</v>
      </c>
      <c r="G94" s="201">
        <f t="shared" si="1"/>
        <v>0</v>
      </c>
      <c r="H94" s="68"/>
    </row>
    <row r="95" spans="1:8" s="6" customFormat="1" ht="17.45">
      <c r="A95" s="194"/>
      <c r="B95" s="229"/>
      <c r="C95" s="229"/>
      <c r="D95" s="221">
        <v>0</v>
      </c>
      <c r="E95" s="200">
        <f t="shared" si="5"/>
        <v>0</v>
      </c>
      <c r="F95" s="215">
        <v>0</v>
      </c>
      <c r="G95" s="201">
        <f t="shared" si="1"/>
        <v>0</v>
      </c>
      <c r="H95" s="68"/>
    </row>
    <row r="96" spans="1:8" s="6" customFormat="1" ht="17.45">
      <c r="A96" s="194"/>
      <c r="B96" s="229"/>
      <c r="C96" s="229"/>
      <c r="D96" s="221">
        <v>0</v>
      </c>
      <c r="E96" s="200">
        <f t="shared" si="5"/>
        <v>0</v>
      </c>
      <c r="F96" s="215">
        <v>0</v>
      </c>
      <c r="G96" s="201">
        <f t="shared" si="1"/>
        <v>0</v>
      </c>
      <c r="H96" s="68"/>
    </row>
    <row r="97" spans="1:8" s="6" customFormat="1" ht="17.45">
      <c r="A97" s="194"/>
      <c r="B97" s="229"/>
      <c r="C97" s="229"/>
      <c r="D97" s="221">
        <v>0</v>
      </c>
      <c r="E97" s="200">
        <f t="shared" si="5"/>
        <v>0</v>
      </c>
      <c r="F97" s="215">
        <v>0</v>
      </c>
      <c r="G97" s="201">
        <f t="shared" si="1"/>
        <v>0</v>
      </c>
      <c r="H97" s="68"/>
    </row>
    <row r="98" spans="1:8" s="6" customFormat="1" ht="17.45">
      <c r="A98" s="194"/>
      <c r="B98" s="229"/>
      <c r="C98" s="229"/>
      <c r="D98" s="221">
        <v>0</v>
      </c>
      <c r="E98" s="200">
        <f t="shared" si="5"/>
        <v>0</v>
      </c>
      <c r="F98" s="215">
        <v>0</v>
      </c>
      <c r="G98" s="201">
        <f t="shared" si="1"/>
        <v>0</v>
      </c>
      <c r="H98" s="68"/>
    </row>
    <row r="99" spans="1:8" s="6" customFormat="1" ht="17.45">
      <c r="A99" s="194"/>
      <c r="B99" s="229"/>
      <c r="C99" s="229"/>
      <c r="D99" s="221">
        <v>0</v>
      </c>
      <c r="E99" s="200">
        <f t="shared" si="5"/>
        <v>0</v>
      </c>
      <c r="F99" s="215">
        <v>0</v>
      </c>
      <c r="G99" s="201">
        <f t="shared" si="1"/>
        <v>0</v>
      </c>
      <c r="H99" s="68"/>
    </row>
    <row r="100" spans="1:8" s="6" customFormat="1" ht="17.45">
      <c r="A100" s="194"/>
      <c r="B100" s="229"/>
      <c r="C100" s="229"/>
      <c r="D100" s="221">
        <v>0</v>
      </c>
      <c r="E100" s="200">
        <f t="shared" si="5"/>
        <v>0</v>
      </c>
      <c r="F100" s="215">
        <v>0</v>
      </c>
      <c r="G100" s="201">
        <f t="shared" si="1"/>
        <v>0</v>
      </c>
      <c r="H100" s="68"/>
    </row>
    <row r="101" spans="1:8" s="6" customFormat="1" ht="24">
      <c r="A101" s="194"/>
      <c r="B101" s="229"/>
      <c r="C101" s="22"/>
      <c r="D101" s="221">
        <v>0</v>
      </c>
      <c r="E101" s="200">
        <f t="shared" si="5"/>
        <v>0</v>
      </c>
      <c r="F101" s="215">
        <v>0</v>
      </c>
      <c r="G101" s="201">
        <f t="shared" si="1"/>
        <v>0</v>
      </c>
      <c r="H101" s="68"/>
    </row>
    <row r="102" spans="1:8" s="6" customFormat="1" ht="17.45">
      <c r="A102" s="194"/>
      <c r="B102" s="229"/>
      <c r="C102" s="229"/>
      <c r="D102" s="221">
        <v>0</v>
      </c>
      <c r="E102" s="200">
        <f t="shared" si="5"/>
        <v>0</v>
      </c>
      <c r="F102" s="215">
        <v>0</v>
      </c>
      <c r="G102" s="201">
        <f t="shared" si="1"/>
        <v>0</v>
      </c>
      <c r="H102" s="68"/>
    </row>
    <row r="103" spans="1:8" s="6" customFormat="1" ht="17.45">
      <c r="B103" s="338" t="s">
        <v>133</v>
      </c>
      <c r="C103" s="338"/>
      <c r="D103" s="338"/>
      <c r="E103" s="338"/>
      <c r="F103" s="338"/>
      <c r="G103" s="202">
        <f>SUM(G66:G102)</f>
        <v>0</v>
      </c>
      <c r="H103" s="67"/>
    </row>
    <row r="104" spans="1:8" s="6" customFormat="1" ht="17.45">
      <c r="B104" s="71"/>
      <c r="C104" s="75"/>
      <c r="D104" s="75"/>
      <c r="E104" s="75"/>
      <c r="F104" s="75"/>
      <c r="G104" s="75"/>
      <c r="H104" s="52"/>
    </row>
    <row r="105" spans="1:8" s="6" customFormat="1" ht="17.45">
      <c r="B105" s="154"/>
      <c r="C105" s="137"/>
      <c r="D105" s="137"/>
      <c r="E105" s="137"/>
      <c r="F105" s="137"/>
      <c r="G105" s="137"/>
      <c r="H105" s="52"/>
    </row>
    <row r="106" spans="1:8" s="6" customFormat="1" ht="19.5" customHeight="1">
      <c r="B106" s="343" t="s">
        <v>134</v>
      </c>
      <c r="C106" s="343"/>
      <c r="D106" s="343"/>
      <c r="E106" s="343"/>
      <c r="F106" s="343"/>
      <c r="G106" s="343"/>
      <c r="H106" s="50"/>
    </row>
    <row r="107" spans="1:8" s="6" customFormat="1" ht="36.75" customHeight="1">
      <c r="B107" s="26" t="s">
        <v>135</v>
      </c>
      <c r="C107" s="26" t="s">
        <v>98</v>
      </c>
      <c r="D107" s="26" t="s">
        <v>136</v>
      </c>
      <c r="E107" s="26" t="s">
        <v>137</v>
      </c>
      <c r="F107" s="26" t="s">
        <v>138</v>
      </c>
      <c r="G107" s="26" t="s">
        <v>139</v>
      </c>
      <c r="H107" s="68"/>
    </row>
    <row r="108" spans="1:8" s="6" customFormat="1" ht="17.45">
      <c r="B108" s="230" t="s">
        <v>140</v>
      </c>
      <c r="C108" s="222">
        <v>0</v>
      </c>
      <c r="D108" s="222">
        <v>0</v>
      </c>
      <c r="E108" s="223">
        <v>0</v>
      </c>
      <c r="F108" s="223">
        <v>0</v>
      </c>
      <c r="G108" s="203">
        <f>(E108+D108+F108)*12</f>
        <v>0</v>
      </c>
      <c r="H108" s="68"/>
    </row>
    <row r="109" spans="1:8" s="6" customFormat="1" ht="17.45">
      <c r="B109" s="230" t="s">
        <v>141</v>
      </c>
      <c r="C109" s="222">
        <v>0</v>
      </c>
      <c r="D109" s="222">
        <v>0</v>
      </c>
      <c r="E109" s="223">
        <v>0</v>
      </c>
      <c r="F109" s="222">
        <v>0</v>
      </c>
      <c r="G109" s="203">
        <f>(E109+D109)*12</f>
        <v>0</v>
      </c>
      <c r="H109" s="68"/>
    </row>
    <row r="110" spans="1:8" s="6" customFormat="1" ht="17.45">
      <c r="B110" s="230" t="s">
        <v>142</v>
      </c>
      <c r="C110" s="222">
        <v>0</v>
      </c>
      <c r="D110" s="222">
        <v>0</v>
      </c>
      <c r="E110" s="223">
        <v>0</v>
      </c>
      <c r="F110" s="222">
        <v>0</v>
      </c>
      <c r="G110" s="203">
        <f>(E110+D110)*12</f>
        <v>0</v>
      </c>
      <c r="H110" s="68"/>
    </row>
    <row r="111" spans="1:8" s="6" customFormat="1" ht="17.45">
      <c r="B111" s="230" t="s">
        <v>143</v>
      </c>
      <c r="C111" s="222">
        <v>0</v>
      </c>
      <c r="D111" s="222">
        <v>0</v>
      </c>
      <c r="E111" s="223">
        <v>0</v>
      </c>
      <c r="F111" s="222">
        <v>0</v>
      </c>
      <c r="G111" s="203">
        <f>(E111+D111)*12</f>
        <v>0</v>
      </c>
      <c r="H111" s="68"/>
    </row>
    <row r="112" spans="1:8" s="6" customFormat="1" ht="17.45">
      <c r="B112" s="23" t="s">
        <v>95</v>
      </c>
      <c r="C112" s="195">
        <f>SUM(C108:C111)</f>
        <v>0</v>
      </c>
      <c r="D112" s="195">
        <f>SUM(D108:D111)</f>
        <v>0</v>
      </c>
      <c r="E112" s="195">
        <f>SUM(E108:E111)</f>
        <v>0</v>
      </c>
      <c r="F112" s="195">
        <f>SUM(F108:F111)</f>
        <v>0</v>
      </c>
      <c r="G112" s="195">
        <f>SUM(G108:G111)</f>
        <v>0</v>
      </c>
      <c r="H112" s="68"/>
    </row>
    <row r="113" spans="2:8" s="6" customFormat="1" ht="17.45">
      <c r="B113" s="71"/>
      <c r="C113" s="356"/>
      <c r="D113" s="356"/>
      <c r="E113" s="356"/>
      <c r="F113" s="356"/>
      <c r="G113" s="356"/>
      <c r="H113" s="357"/>
    </row>
    <row r="114" spans="2:8" s="6" customFormat="1" ht="15.75" customHeight="1">
      <c r="B114" s="343" t="s">
        <v>144</v>
      </c>
      <c r="C114" s="343"/>
      <c r="D114" s="343"/>
      <c r="E114" s="343"/>
      <c r="F114" s="344"/>
      <c r="G114" s="344"/>
      <c r="H114" s="50"/>
    </row>
    <row r="115" spans="2:8" s="6" customFormat="1" ht="17.45">
      <c r="B115" s="341" t="s">
        <v>97</v>
      </c>
      <c r="C115" s="341"/>
      <c r="D115" s="341"/>
      <c r="E115" s="24" t="s">
        <v>122</v>
      </c>
      <c r="F115" s="67"/>
      <c r="G115" s="50"/>
      <c r="H115" s="50"/>
    </row>
    <row r="116" spans="2:8" s="6" customFormat="1" ht="17.45">
      <c r="B116" s="337" t="s">
        <v>145</v>
      </c>
      <c r="C116" s="337"/>
      <c r="D116" s="337"/>
      <c r="E116" s="215">
        <v>0</v>
      </c>
      <c r="F116" s="68"/>
      <c r="G116" s="50"/>
      <c r="H116" s="50"/>
    </row>
    <row r="117" spans="2:8" s="6" customFormat="1" ht="17.45">
      <c r="B117" s="337" t="s">
        <v>146</v>
      </c>
      <c r="C117" s="337"/>
      <c r="D117" s="337"/>
      <c r="E117" s="215">
        <v>0</v>
      </c>
      <c r="F117" s="68"/>
      <c r="G117" s="50"/>
      <c r="H117" s="50"/>
    </row>
    <row r="118" spans="2:8" s="6" customFormat="1" ht="17.45">
      <c r="B118" s="337" t="s">
        <v>147</v>
      </c>
      <c r="C118" s="337"/>
      <c r="D118" s="337"/>
      <c r="E118" s="215">
        <v>0</v>
      </c>
      <c r="F118" s="68"/>
      <c r="G118" s="50"/>
      <c r="H118" s="50"/>
    </row>
    <row r="119" spans="2:8" s="6" customFormat="1" ht="17.45">
      <c r="B119" s="338" t="s">
        <v>148</v>
      </c>
      <c r="C119" s="338"/>
      <c r="D119" s="338"/>
      <c r="E119" s="203">
        <f>SUM(E116:E118)</f>
        <v>0</v>
      </c>
      <c r="F119" s="69"/>
      <c r="G119" s="50"/>
      <c r="H119" s="50"/>
    </row>
    <row r="120" spans="2:8" s="6" customFormat="1" ht="13.5" customHeight="1">
      <c r="B120" s="71"/>
      <c r="C120" s="72"/>
      <c r="D120" s="72"/>
      <c r="E120" s="72"/>
      <c r="F120" s="51"/>
      <c r="G120" s="51"/>
      <c r="H120" s="51"/>
    </row>
    <row r="121" spans="2:8" s="6" customFormat="1" ht="16.5" customHeight="1">
      <c r="B121" s="343" t="s">
        <v>149</v>
      </c>
      <c r="C121" s="343"/>
      <c r="D121" s="343"/>
      <c r="E121" s="343"/>
      <c r="F121" s="344"/>
      <c r="G121" s="344"/>
      <c r="H121" s="50"/>
    </row>
    <row r="122" spans="2:8" s="6" customFormat="1" ht="17.45">
      <c r="B122" s="341" t="s">
        <v>97</v>
      </c>
      <c r="C122" s="341" t="s">
        <v>97</v>
      </c>
      <c r="D122" s="341" t="s">
        <v>97</v>
      </c>
      <c r="E122" s="24" t="s">
        <v>122</v>
      </c>
      <c r="F122" s="76"/>
      <c r="G122" s="63"/>
      <c r="H122" s="50"/>
    </row>
    <row r="123" spans="2:8" s="6" customFormat="1" ht="17.45">
      <c r="B123" s="337" t="s">
        <v>150</v>
      </c>
      <c r="C123" s="337" t="s">
        <v>151</v>
      </c>
      <c r="D123" s="337" t="s">
        <v>151</v>
      </c>
      <c r="E123" s="215">
        <v>0</v>
      </c>
      <c r="F123" s="77"/>
      <c r="G123" s="62"/>
      <c r="H123" s="50"/>
    </row>
    <row r="124" spans="2:8" s="6" customFormat="1" ht="17.45">
      <c r="B124" s="337" t="s">
        <v>152</v>
      </c>
      <c r="C124" s="337"/>
      <c r="D124" s="337"/>
      <c r="E124" s="215">
        <v>0</v>
      </c>
      <c r="F124" s="77"/>
      <c r="G124" s="62"/>
      <c r="H124" s="50"/>
    </row>
    <row r="125" spans="2:8" s="6" customFormat="1" ht="17.45">
      <c r="B125" s="337" t="s">
        <v>153</v>
      </c>
      <c r="C125" s="337"/>
      <c r="D125" s="337"/>
      <c r="E125" s="215">
        <v>0</v>
      </c>
      <c r="F125" s="77"/>
      <c r="G125" s="62"/>
      <c r="H125" s="50"/>
    </row>
    <row r="126" spans="2:8" s="6" customFormat="1" ht="17.45">
      <c r="B126" s="337" t="s">
        <v>154</v>
      </c>
      <c r="C126" s="337"/>
      <c r="D126" s="337"/>
      <c r="E126" s="215">
        <v>0</v>
      </c>
      <c r="F126" s="77"/>
      <c r="G126" s="62"/>
      <c r="H126" s="50"/>
    </row>
    <row r="127" spans="2:8" s="6" customFormat="1" ht="17.45">
      <c r="B127" s="338" t="s">
        <v>95</v>
      </c>
      <c r="C127" s="338" t="s">
        <v>95</v>
      </c>
      <c r="D127" s="338" t="s">
        <v>95</v>
      </c>
      <c r="E127" s="195">
        <f>SUM(E123:E126)</f>
        <v>0</v>
      </c>
      <c r="F127" s="69"/>
      <c r="G127" s="54"/>
      <c r="H127" s="50"/>
    </row>
    <row r="128" spans="2:8" s="6" customFormat="1" ht="17.45">
      <c r="B128" s="75"/>
      <c r="C128" s="75"/>
      <c r="D128" s="75"/>
      <c r="E128" s="78"/>
      <c r="F128" s="54"/>
      <c r="G128" s="54"/>
      <c r="H128" s="50"/>
    </row>
    <row r="129" spans="2:9" s="6" customFormat="1" ht="17.25" customHeight="1">
      <c r="B129" s="260" t="s">
        <v>155</v>
      </c>
      <c r="C129" s="260"/>
      <c r="D129" s="260"/>
      <c r="E129" s="260"/>
      <c r="F129" s="342"/>
      <c r="G129" s="342"/>
      <c r="H129" s="50"/>
    </row>
    <row r="130" spans="2:9" s="6" customFormat="1" ht="17.45">
      <c r="B130" s="341" t="s">
        <v>97</v>
      </c>
      <c r="C130" s="341"/>
      <c r="D130" s="341"/>
      <c r="E130" s="24" t="s">
        <v>122</v>
      </c>
      <c r="F130" s="68"/>
      <c r="G130" s="50"/>
      <c r="H130" s="50"/>
    </row>
    <row r="131" spans="2:9" s="6" customFormat="1" ht="17.45">
      <c r="B131" s="337" t="s">
        <v>156</v>
      </c>
      <c r="C131" s="337"/>
      <c r="D131" s="337"/>
      <c r="E131" s="215">
        <v>0</v>
      </c>
      <c r="F131" s="68"/>
      <c r="G131" s="50"/>
      <c r="H131" s="50"/>
    </row>
    <row r="132" spans="2:9" s="6" customFormat="1" ht="17.45">
      <c r="B132" s="337" t="s">
        <v>157</v>
      </c>
      <c r="C132" s="337"/>
      <c r="D132" s="337"/>
      <c r="E132" s="215">
        <v>0</v>
      </c>
      <c r="F132" s="68"/>
      <c r="G132" s="50"/>
      <c r="H132" s="50"/>
    </row>
    <row r="133" spans="2:9" s="6" customFormat="1" ht="17.45">
      <c r="B133" s="337" t="s">
        <v>158</v>
      </c>
      <c r="C133" s="337"/>
      <c r="D133" s="337"/>
      <c r="E133" s="215">
        <v>0</v>
      </c>
      <c r="F133" s="68"/>
      <c r="G133" s="50"/>
      <c r="H133" s="50"/>
    </row>
    <row r="134" spans="2:9" s="6" customFormat="1" ht="17.45">
      <c r="B134" s="337" t="s">
        <v>159</v>
      </c>
      <c r="C134" s="337"/>
      <c r="D134" s="337"/>
      <c r="E134" s="215">
        <v>0</v>
      </c>
      <c r="F134" s="68"/>
      <c r="G134" s="50"/>
      <c r="H134" s="50"/>
    </row>
    <row r="135" spans="2:9" s="6" customFormat="1" ht="17.45">
      <c r="B135" s="337" t="s">
        <v>160</v>
      </c>
      <c r="C135" s="337"/>
      <c r="D135" s="337"/>
      <c r="E135" s="215">
        <v>0</v>
      </c>
      <c r="F135" s="68"/>
      <c r="G135" s="50"/>
      <c r="H135" s="50"/>
    </row>
    <row r="136" spans="2:9" s="6" customFormat="1" ht="17.45">
      <c r="B136" s="337" t="s">
        <v>161</v>
      </c>
      <c r="C136" s="337"/>
      <c r="D136" s="337"/>
      <c r="E136" s="215">
        <v>0</v>
      </c>
      <c r="F136" s="68"/>
      <c r="G136" s="50"/>
      <c r="H136" s="50"/>
    </row>
    <row r="137" spans="2:9" s="6" customFormat="1" ht="17.45">
      <c r="B137" s="338" t="s">
        <v>133</v>
      </c>
      <c r="C137" s="338"/>
      <c r="D137" s="338"/>
      <c r="E137" s="195">
        <f>SUM(E131:E136)</f>
        <v>0</v>
      </c>
      <c r="F137" s="68"/>
      <c r="G137" s="50"/>
      <c r="H137" s="50"/>
    </row>
    <row r="138" spans="2:9" s="6" customFormat="1" ht="17.45">
      <c r="B138" s="71"/>
      <c r="C138" s="75"/>
      <c r="D138" s="75"/>
      <c r="E138" s="75"/>
      <c r="F138" s="51"/>
      <c r="G138" s="51"/>
      <c r="H138" s="51"/>
    </row>
    <row r="139" spans="2:9" s="6" customFormat="1" ht="18" customHeight="1">
      <c r="B139" s="343" t="s">
        <v>162</v>
      </c>
      <c r="C139" s="343"/>
      <c r="D139" s="343"/>
      <c r="E139" s="343"/>
      <c r="F139" s="343"/>
      <c r="G139" s="343"/>
      <c r="H139" s="50"/>
    </row>
    <row r="140" spans="2:9" s="6" customFormat="1" ht="17.45">
      <c r="B140" s="341" t="s">
        <v>97</v>
      </c>
      <c r="C140" s="341"/>
      <c r="D140" s="25" t="s">
        <v>163</v>
      </c>
      <c r="E140" s="341" t="s">
        <v>164</v>
      </c>
      <c r="F140" s="341"/>
      <c r="G140" s="25" t="s">
        <v>165</v>
      </c>
      <c r="H140" s="68"/>
    </row>
    <row r="141" spans="2:9" s="6" customFormat="1" ht="17.45">
      <c r="B141" s="337" t="s">
        <v>166</v>
      </c>
      <c r="C141" s="337" t="s">
        <v>166</v>
      </c>
      <c r="D141" s="204">
        <f>G32</f>
        <v>0</v>
      </c>
      <c r="E141" s="364">
        <v>0.05</v>
      </c>
      <c r="F141" s="364"/>
      <c r="G141" s="204">
        <f>D141*E141</f>
        <v>0</v>
      </c>
      <c r="H141" s="68"/>
    </row>
    <row r="142" spans="2:9" s="6" customFormat="1" ht="17.45">
      <c r="B142" s="337" t="s">
        <v>167</v>
      </c>
      <c r="C142" s="337" t="s">
        <v>167</v>
      </c>
      <c r="D142" s="204">
        <f>G48</f>
        <v>0</v>
      </c>
      <c r="E142" s="364">
        <v>0.05</v>
      </c>
      <c r="F142" s="364"/>
      <c r="G142" s="204">
        <f>E142*D142</f>
        <v>0</v>
      </c>
      <c r="H142" s="68"/>
    </row>
    <row r="143" spans="2:9" s="6" customFormat="1" ht="17.45">
      <c r="B143" s="337" t="s">
        <v>168</v>
      </c>
      <c r="C143" s="337" t="s">
        <v>169</v>
      </c>
      <c r="D143" s="204">
        <f>E41</f>
        <v>0</v>
      </c>
      <c r="E143" s="364">
        <v>0.05</v>
      </c>
      <c r="F143" s="364"/>
      <c r="G143" s="204">
        <f>E143*D143</f>
        <v>0</v>
      </c>
      <c r="H143" s="68"/>
    </row>
    <row r="144" spans="2:9" s="6" customFormat="1" ht="17.45">
      <c r="B144" s="338" t="s">
        <v>170</v>
      </c>
      <c r="C144" s="338"/>
      <c r="D144" s="338"/>
      <c r="E144" s="338"/>
      <c r="F144" s="338"/>
      <c r="G144" s="195">
        <f>SUM(G141:G143)</f>
        <v>0</v>
      </c>
      <c r="H144" s="69"/>
      <c r="I144" s="8"/>
    </row>
    <row r="145" spans="2:11" s="6" customFormat="1" ht="17.45">
      <c r="B145" s="71"/>
      <c r="C145" s="75"/>
      <c r="D145" s="75"/>
      <c r="E145" s="75"/>
      <c r="F145" s="75"/>
      <c r="G145" s="75"/>
      <c r="H145" s="51"/>
    </row>
    <row r="146" spans="2:11" s="6" customFormat="1" ht="17.25" customHeight="1">
      <c r="B146" s="397" t="s">
        <v>171</v>
      </c>
      <c r="C146" s="70"/>
      <c r="D146" s="70"/>
      <c r="E146" s="70"/>
      <c r="F146" s="79"/>
      <c r="G146" s="79"/>
      <c r="H146" s="51"/>
    </row>
    <row r="147" spans="2:11" s="6" customFormat="1" ht="28.9" customHeight="1">
      <c r="B147" s="347" t="s">
        <v>97</v>
      </c>
      <c r="C147" s="347"/>
      <c r="D147" s="347" t="s">
        <v>172</v>
      </c>
      <c r="E147" s="347"/>
      <c r="F147" s="347"/>
      <c r="G147" s="21" t="s">
        <v>173</v>
      </c>
      <c r="H147" s="68"/>
      <c r="I147" s="9"/>
      <c r="J147" s="9"/>
      <c r="K147" s="9"/>
    </row>
    <row r="148" spans="2:11" s="6" customFormat="1" ht="17.45">
      <c r="B148" s="348" t="s">
        <v>174</v>
      </c>
      <c r="C148" s="348" t="s">
        <v>174</v>
      </c>
      <c r="D148" s="340">
        <f>E62</f>
        <v>0</v>
      </c>
      <c r="E148" s="340"/>
      <c r="F148" s="340"/>
      <c r="G148" s="201">
        <f>D148/2</f>
        <v>0</v>
      </c>
      <c r="H148" s="68"/>
    </row>
    <row r="149" spans="2:11" s="6" customFormat="1" ht="17.45">
      <c r="B149" s="363" t="s">
        <v>175</v>
      </c>
      <c r="C149" s="363"/>
      <c r="D149" s="340">
        <f>G103</f>
        <v>0</v>
      </c>
      <c r="E149" s="340"/>
      <c r="F149" s="340"/>
      <c r="G149" s="201">
        <f t="shared" ref="G149:G155" si="6">D149/4</f>
        <v>0</v>
      </c>
      <c r="H149" s="68"/>
    </row>
    <row r="150" spans="2:11" s="6" customFormat="1" ht="17.45">
      <c r="B150" s="348" t="s">
        <v>176</v>
      </c>
      <c r="C150" s="348" t="s">
        <v>177</v>
      </c>
      <c r="D150" s="340">
        <f>G112</f>
        <v>0</v>
      </c>
      <c r="E150" s="340"/>
      <c r="F150" s="340"/>
      <c r="G150" s="201">
        <f t="shared" si="6"/>
        <v>0</v>
      </c>
      <c r="H150" s="68"/>
    </row>
    <row r="151" spans="2:11" s="6" customFormat="1" ht="17.45">
      <c r="B151" s="348" t="s">
        <v>178</v>
      </c>
      <c r="C151" s="348" t="s">
        <v>178</v>
      </c>
      <c r="D151" s="340">
        <f>E119</f>
        <v>0</v>
      </c>
      <c r="E151" s="340"/>
      <c r="F151" s="340"/>
      <c r="G151" s="201">
        <f t="shared" si="6"/>
        <v>0</v>
      </c>
      <c r="H151" s="68"/>
    </row>
    <row r="152" spans="2:11" s="6" customFormat="1" ht="17.45">
      <c r="B152" s="348" t="s">
        <v>179</v>
      </c>
      <c r="C152" s="348" t="s">
        <v>180</v>
      </c>
      <c r="D152" s="340">
        <f>E127</f>
        <v>0</v>
      </c>
      <c r="E152" s="340"/>
      <c r="F152" s="340"/>
      <c r="G152" s="201">
        <f t="shared" si="6"/>
        <v>0</v>
      </c>
      <c r="H152" s="68"/>
    </row>
    <row r="153" spans="2:11" s="6" customFormat="1" ht="17.45">
      <c r="B153" s="348" t="s">
        <v>181</v>
      </c>
      <c r="C153" s="348" t="s">
        <v>182</v>
      </c>
      <c r="D153" s="340">
        <f>G144</f>
        <v>0</v>
      </c>
      <c r="E153" s="340"/>
      <c r="F153" s="340"/>
      <c r="G153" s="201">
        <f t="shared" si="6"/>
        <v>0</v>
      </c>
      <c r="H153" s="68"/>
    </row>
    <row r="154" spans="2:11" s="6" customFormat="1" ht="17.45">
      <c r="B154" s="348" t="s">
        <v>183</v>
      </c>
      <c r="C154" s="348" t="s">
        <v>184</v>
      </c>
      <c r="D154" s="340">
        <f>E137</f>
        <v>0</v>
      </c>
      <c r="E154" s="340"/>
      <c r="F154" s="340"/>
      <c r="G154" s="201">
        <f t="shared" si="6"/>
        <v>0</v>
      </c>
      <c r="H154" s="68"/>
    </row>
    <row r="155" spans="2:11" s="6" customFormat="1" ht="17.45">
      <c r="B155" s="348" t="s">
        <v>185</v>
      </c>
      <c r="C155" s="348" t="s">
        <v>185</v>
      </c>
      <c r="D155" s="349">
        <v>0</v>
      </c>
      <c r="E155" s="349"/>
      <c r="F155" s="349"/>
      <c r="G155" s="201">
        <f t="shared" si="6"/>
        <v>0</v>
      </c>
      <c r="H155" s="68"/>
    </row>
    <row r="156" spans="2:11" s="6" customFormat="1" ht="17.45">
      <c r="B156" s="350" t="s">
        <v>170</v>
      </c>
      <c r="C156" s="350"/>
      <c r="D156" s="351">
        <f>SUM(D148:F155)</f>
        <v>0</v>
      </c>
      <c r="E156" s="351"/>
      <c r="F156" s="351"/>
      <c r="G156" s="205">
        <f>SUM(G148:G155)</f>
        <v>0</v>
      </c>
      <c r="H156" s="68"/>
    </row>
    <row r="157" spans="2:11" s="6" customFormat="1" ht="24" customHeight="1">
      <c r="B157" s="339" t="s">
        <v>186</v>
      </c>
      <c r="C157" s="339"/>
      <c r="D157" s="75"/>
      <c r="E157" s="80"/>
      <c r="F157" s="80"/>
      <c r="G157" s="80"/>
      <c r="H157" s="58"/>
    </row>
    <row r="158" spans="2:11" s="6" customFormat="1" ht="13.9" customHeight="1">
      <c r="B158" s="273" t="s">
        <v>187</v>
      </c>
      <c r="C158" s="273"/>
      <c r="D158" s="273"/>
      <c r="E158" s="273"/>
      <c r="F158" s="273"/>
      <c r="G158" s="273"/>
      <c r="H158" s="59"/>
    </row>
    <row r="159" spans="2:11" s="7" customFormat="1" ht="13.9" customHeight="1">
      <c r="B159" s="251" t="s">
        <v>188</v>
      </c>
      <c r="C159" s="251"/>
      <c r="D159" s="251"/>
      <c r="E159" s="251"/>
      <c r="F159" s="261"/>
      <c r="G159" s="261"/>
      <c r="H159" s="261"/>
    </row>
    <row r="160" spans="2:11" s="6" customFormat="1" ht="14.45" customHeight="1">
      <c r="B160" s="341" t="s">
        <v>97</v>
      </c>
      <c r="C160" s="341"/>
      <c r="D160" s="341"/>
      <c r="E160" s="25" t="s">
        <v>189</v>
      </c>
      <c r="F160" s="67"/>
      <c r="G160" s="50"/>
      <c r="H160" s="50"/>
    </row>
    <row r="161" spans="2:10" s="6" customFormat="1" ht="17.45">
      <c r="B161" s="337" t="s">
        <v>190</v>
      </c>
      <c r="C161" s="337"/>
      <c r="D161" s="337"/>
      <c r="E161" s="200">
        <f>E16</f>
        <v>0</v>
      </c>
      <c r="F161" s="77"/>
      <c r="G161" s="50"/>
      <c r="H161" s="60"/>
      <c r="I161" s="9"/>
      <c r="J161" s="9"/>
    </row>
    <row r="162" spans="2:10" s="6" customFormat="1" ht="17.45">
      <c r="B162" s="337" t="s">
        <v>191</v>
      </c>
      <c r="C162" s="337"/>
      <c r="D162" s="337"/>
      <c r="E162" s="200">
        <f>G32+E41+G48</f>
        <v>0</v>
      </c>
      <c r="F162" s="77"/>
      <c r="G162" s="50"/>
      <c r="H162" s="60"/>
      <c r="I162" s="9"/>
      <c r="J162" s="9"/>
    </row>
    <row r="163" spans="2:10" s="6" customFormat="1" ht="17.45">
      <c r="B163" s="337" t="s">
        <v>192</v>
      </c>
      <c r="C163" s="337"/>
      <c r="D163" s="337"/>
      <c r="E163" s="200">
        <f>G156</f>
        <v>0</v>
      </c>
      <c r="F163" s="77"/>
      <c r="G163" s="50"/>
      <c r="H163" s="50"/>
    </row>
    <row r="164" spans="2:10" s="6" customFormat="1" ht="14.45" customHeight="1">
      <c r="B164" s="350" t="s">
        <v>193</v>
      </c>
      <c r="C164" s="350"/>
      <c r="D164" s="350"/>
      <c r="E164" s="206">
        <f>SUM(E161:E163)</f>
        <v>0</v>
      </c>
      <c r="F164" s="81"/>
      <c r="G164" s="50"/>
      <c r="H164" s="50"/>
    </row>
    <row r="165" spans="2:10" s="6" customFormat="1" ht="17.45">
      <c r="B165" s="75"/>
      <c r="C165" s="75"/>
      <c r="D165" s="75"/>
      <c r="E165" s="80"/>
      <c r="F165" s="58"/>
      <c r="G165" s="50"/>
      <c r="H165" s="191">
        <v>10000</v>
      </c>
    </row>
    <row r="166" spans="2:10" s="6" customFormat="1" ht="17.45">
      <c r="B166" s="398" t="s">
        <v>194</v>
      </c>
      <c r="C166" s="79"/>
      <c r="D166" s="79"/>
      <c r="E166" s="79"/>
      <c r="F166" s="51"/>
      <c r="G166" s="51"/>
      <c r="H166" s="192">
        <v>20000</v>
      </c>
    </row>
    <row r="167" spans="2:10" s="6" customFormat="1" ht="25.5" customHeight="1">
      <c r="B167" s="347" t="s">
        <v>87</v>
      </c>
      <c r="C167" s="347"/>
      <c r="D167" s="27" t="s">
        <v>195</v>
      </c>
      <c r="E167" s="21" t="s">
        <v>196</v>
      </c>
      <c r="F167" s="68"/>
      <c r="G167" s="50"/>
      <c r="H167" s="192">
        <v>30000</v>
      </c>
    </row>
    <row r="168" spans="2:10" s="6" customFormat="1" ht="17.45">
      <c r="B168" s="358" t="s">
        <v>197</v>
      </c>
      <c r="C168" s="359"/>
      <c r="D168" s="181">
        <f>E164-D169</f>
        <v>0</v>
      </c>
      <c r="E168" s="207" t="str">
        <f>IFERROR(D168/E164,"")</f>
        <v/>
      </c>
      <c r="F168" s="68"/>
      <c r="G168" s="50"/>
      <c r="H168" s="192">
        <v>40000</v>
      </c>
    </row>
    <row r="169" spans="2:10" s="6" customFormat="1" ht="17.45">
      <c r="B169" s="358" t="s">
        <v>198</v>
      </c>
      <c r="C169" s="359"/>
      <c r="D169" s="214"/>
      <c r="E169" s="207" t="str">
        <f>IFERROR(D169/E164,"")</f>
        <v/>
      </c>
      <c r="F169" s="68"/>
      <c r="G169" s="50"/>
      <c r="H169" s="192">
        <v>50000</v>
      </c>
    </row>
    <row r="170" spans="2:10" s="6" customFormat="1" ht="17.45">
      <c r="B170" s="338" t="s">
        <v>133</v>
      </c>
      <c r="C170" s="338" t="s">
        <v>133</v>
      </c>
      <c r="D170" s="206">
        <f>SUM(D168:D169)</f>
        <v>0</v>
      </c>
      <c r="E170" s="208">
        <f>SUM(E168:E169)</f>
        <v>0</v>
      </c>
      <c r="F170" s="68"/>
      <c r="G170" s="50"/>
      <c r="H170" s="192">
        <v>60000</v>
      </c>
    </row>
    <row r="171" spans="2:10" s="6" customFormat="1" ht="17.45">
      <c r="B171" s="75"/>
      <c r="C171" s="75"/>
      <c r="D171" s="75"/>
      <c r="E171" s="75"/>
      <c r="F171" s="64"/>
      <c r="G171" s="64"/>
      <c r="H171" s="191">
        <v>80000</v>
      </c>
    </row>
    <row r="172" spans="2:10" s="6" customFormat="1" ht="21" customHeight="1">
      <c r="B172" s="157" t="s">
        <v>199</v>
      </c>
      <c r="C172" s="155"/>
      <c r="D172" s="155"/>
      <c r="E172" s="75"/>
      <c r="F172" s="64"/>
      <c r="G172" s="64"/>
      <c r="H172" s="191">
        <v>100000</v>
      </c>
    </row>
    <row r="173" spans="2:10" s="6" customFormat="1" ht="34.9">
      <c r="B173" s="120" t="s">
        <v>87</v>
      </c>
      <c r="C173" s="158" t="s">
        <v>200</v>
      </c>
      <c r="D173" s="120" t="s">
        <v>201</v>
      </c>
      <c r="E173" s="120" t="s">
        <v>202</v>
      </c>
      <c r="F173" s="64"/>
      <c r="G173" s="64"/>
      <c r="H173" s="50"/>
    </row>
    <row r="174" spans="2:10" ht="17.45">
      <c r="B174" s="121" t="s">
        <v>203</v>
      </c>
      <c r="C174" s="209">
        <f>D169</f>
        <v>0</v>
      </c>
      <c r="D174" s="210">
        <f>IF(C174=10000,500,IF(C174=15000,750,IF(C174=20000,1000,IF(C174=30000,1250,IF(C174=40000,1250,IF(C174=50000,1400,IF(C174=60000,1500,IF(C174=80000,2000,IF(C174=100000,2500,0)))))))))</f>
        <v>0</v>
      </c>
      <c r="E174" s="211" t="str">
        <f>IFERROR(C174/D174,"")</f>
        <v/>
      </c>
      <c r="F174" s="65"/>
      <c r="G174" s="61"/>
      <c r="H174" s="61"/>
    </row>
    <row r="175" spans="2:10" ht="17.45">
      <c r="B175" s="161" t="s">
        <v>133</v>
      </c>
      <c r="C175" s="206">
        <f>C174</f>
        <v>0</v>
      </c>
      <c r="D175" s="210">
        <f>D174</f>
        <v>0</v>
      </c>
      <c r="E175" s="211" t="str">
        <f>E174</f>
        <v/>
      </c>
      <c r="F175" s="159"/>
      <c r="G175" s="61"/>
      <c r="H175" s="61"/>
    </row>
    <row r="176" spans="2:10">
      <c r="B176" s="160"/>
      <c r="C176" s="160"/>
      <c r="D176" s="160"/>
      <c r="E176" s="160"/>
      <c r="F176" s="66"/>
      <c r="G176" s="66"/>
      <c r="H176" s="61"/>
    </row>
    <row r="177" s="1" customFormat="1"/>
    <row r="178" s="1" customFormat="1" ht="14.45" customHeigh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 ht="14.45" customHeight="1"/>
    <row r="187" s="1" customFormat="1"/>
    <row r="188" s="1" customFormat="1"/>
    <row r="189" s="1" customFormat="1"/>
    <row r="190" s="1" customFormat="1" ht="14.25" customHeight="1"/>
    <row r="191" s="1" customFormat="1" ht="14.25" customHeight="1"/>
    <row r="192" s="1" customFormat="1" ht="14.25" customHeight="1"/>
    <row r="193" s="1" customFormat="1" ht="14.25" customHeigh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 ht="14.45" customHeigh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 ht="15" customHeight="1"/>
    <row r="211" s="1" customFormat="1" ht="45" customHeigh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5.75" customHeight="1"/>
    <row r="235" s="1" customFormat="1"/>
    <row r="236" s="1" customFormat="1" ht="9" customHeight="1"/>
    <row r="237" s="1" customFormat="1" ht="2.25" hidden="1" customHeight="1"/>
    <row r="238" s="1" customFormat="1" ht="4.5" hidden="1" customHeight="1"/>
    <row r="239" s="1" customFormat="1" ht="14.45" customHeight="1"/>
    <row r="240" s="1" customFormat="1" ht="16.5" customHeight="1"/>
    <row r="241" s="1" customFormat="1" ht="16.5" customHeight="1"/>
    <row r="242" s="1" customFormat="1" ht="15.75" customHeight="1"/>
    <row r="243" s="1" customFormat="1" ht="14.25" customHeight="1"/>
    <row r="244" s="1" customFormat="1" ht="12" customHeight="1"/>
    <row r="245" s="1" customFormat="1" ht="13.5" customHeight="1"/>
    <row r="246" s="1" customFormat="1" ht="16.5" customHeight="1"/>
    <row r="247" s="1" customFormat="1" ht="15.75" customHeight="1"/>
    <row r="248" s="1" customFormat="1" ht="14.25" customHeight="1"/>
    <row r="249" s="1" customFormat="1" ht="15.75" customHeight="1"/>
    <row r="250" s="1" customFormat="1" ht="14.25" customHeight="1"/>
    <row r="251" s="1" customFormat="1" ht="15.75" customHeight="1"/>
    <row r="252" s="1" customFormat="1" ht="16.5" customHeight="1"/>
    <row r="253" s="1" customFormat="1" ht="12" customHeight="1"/>
    <row r="254" s="1" customFormat="1" ht="14.45" customHeight="1"/>
    <row r="255" s="1" customFormat="1"/>
    <row r="256" s="1" customFormat="1" ht="31.5" customHeigh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3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 ht="15.75" customHeight="1"/>
    <row r="278" s="1" customFormat="1" ht="15.75" customHeight="1"/>
    <row r="279" s="1" customFormat="1"/>
    <row r="280" s="1" customFormat="1" ht="17.25" customHeight="1"/>
    <row r="281" s="1" customFormat="1"/>
    <row r="282" s="1" customFormat="1" ht="14.25" customHeight="1"/>
    <row r="283" s="1" customFormat="1"/>
    <row r="284" s="1" customFormat="1"/>
    <row r="285" s="1" customFormat="1"/>
    <row r="286" s="1" customFormat="1" ht="17.25" customHeigh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 ht="14.25" customHeight="1"/>
    <row r="296" s="1" customFormat="1"/>
  </sheetData>
  <sheetProtection algorithmName="SHA-512" hashValue="vGipxM6ZYTJMWAZbiWYlCTAzC9ZErIMzq2QuTZKQOEhlxaDc6VOuNDrf1O7V28FJreqb9y4aQiTYnFds/DWlAA==" saltValue="IdnEa7LipeLDH3D/g9CSAw==" spinCount="100000" sheet="1" objects="1" scenarios="1" selectLockedCells="1"/>
  <mergeCells count="119">
    <mergeCell ref="B168:C168"/>
    <mergeCell ref="B169:C169"/>
    <mergeCell ref="B3:H3"/>
    <mergeCell ref="B50:D50"/>
    <mergeCell ref="B13:D13"/>
    <mergeCell ref="B123:D123"/>
    <mergeCell ref="B126:D126"/>
    <mergeCell ref="B125:D125"/>
    <mergeCell ref="B124:D124"/>
    <mergeCell ref="B149:C149"/>
    <mergeCell ref="B141:C141"/>
    <mergeCell ref="B142:C142"/>
    <mergeCell ref="B143:C143"/>
    <mergeCell ref="B144:F144"/>
    <mergeCell ref="E140:F140"/>
    <mergeCell ref="E141:F141"/>
    <mergeCell ref="E142:F142"/>
    <mergeCell ref="E143:F143"/>
    <mergeCell ref="B127:D127"/>
    <mergeCell ref="D148:F148"/>
    <mergeCell ref="B148:C148"/>
    <mergeCell ref="B47:D47"/>
    <mergeCell ref="B26:D26"/>
    <mergeCell ref="B28:D28"/>
    <mergeCell ref="B158:G158"/>
    <mergeCell ref="B167:C167"/>
    <mergeCell ref="B160:D160"/>
    <mergeCell ref="B161:D161"/>
    <mergeCell ref="B151:C151"/>
    <mergeCell ref="B15:D15"/>
    <mergeCell ref="B119:D119"/>
    <mergeCell ref="B122:D122"/>
    <mergeCell ref="B121:G121"/>
    <mergeCell ref="B30:F30"/>
    <mergeCell ref="B29:D29"/>
    <mergeCell ref="B25:D25"/>
    <mergeCell ref="B44:D44"/>
    <mergeCell ref="B38:D38"/>
    <mergeCell ref="B39:D39"/>
    <mergeCell ref="B40:D40"/>
    <mergeCell ref="B41:D41"/>
    <mergeCell ref="B43:G43"/>
    <mergeCell ref="C113:H113"/>
    <mergeCell ref="B27:D27"/>
    <mergeCell ref="B31:E31"/>
    <mergeCell ref="B32:F32"/>
    <mergeCell ref="B45:D45"/>
    <mergeCell ref="B35:D35"/>
    <mergeCell ref="B103:F103"/>
    <mergeCell ref="B62:D62"/>
    <mergeCell ref="B170:C170"/>
    <mergeCell ref="B162:D162"/>
    <mergeCell ref="B139:G139"/>
    <mergeCell ref="B152:C152"/>
    <mergeCell ref="D152:F152"/>
    <mergeCell ref="B153:C153"/>
    <mergeCell ref="D153:F153"/>
    <mergeCell ref="B154:C154"/>
    <mergeCell ref="D154:F154"/>
    <mergeCell ref="B155:C155"/>
    <mergeCell ref="D155:F155"/>
    <mergeCell ref="B156:C156"/>
    <mergeCell ref="D156:F156"/>
    <mergeCell ref="D149:F149"/>
    <mergeCell ref="B163:D163"/>
    <mergeCell ref="B164:D164"/>
    <mergeCell ref="B140:C140"/>
    <mergeCell ref="B150:C150"/>
    <mergeCell ref="B147:C147"/>
    <mergeCell ref="D147:F147"/>
    <mergeCell ref="D151:F151"/>
    <mergeCell ref="B159:H159"/>
    <mergeCell ref="B7:H7"/>
    <mergeCell ref="B61:D61"/>
    <mergeCell ref="B60:D60"/>
    <mergeCell ref="B48:F48"/>
    <mergeCell ref="B34:G34"/>
    <mergeCell ref="B20:D20"/>
    <mergeCell ref="B21:D21"/>
    <mergeCell ref="B22:D22"/>
    <mergeCell ref="B23:D23"/>
    <mergeCell ref="B24:D24"/>
    <mergeCell ref="B14:D14"/>
    <mergeCell ref="B46:D46"/>
    <mergeCell ref="B51:C51"/>
    <mergeCell ref="B58:G58"/>
    <mergeCell ref="B9:D9"/>
    <mergeCell ref="B10:D10"/>
    <mergeCell ref="B11:D11"/>
    <mergeCell ref="B12:D12"/>
    <mergeCell ref="B36:D36"/>
    <mergeCell ref="B37:D37"/>
    <mergeCell ref="B19:D19"/>
    <mergeCell ref="B16:D16"/>
    <mergeCell ref="B18:G18"/>
    <mergeCell ref="B133:D133"/>
    <mergeCell ref="B134:D134"/>
    <mergeCell ref="B135:D135"/>
    <mergeCell ref="B136:D136"/>
    <mergeCell ref="B137:D137"/>
    <mergeCell ref="B157:C157"/>
    <mergeCell ref="B52:C52"/>
    <mergeCell ref="B53:C53"/>
    <mergeCell ref="B54:C54"/>
    <mergeCell ref="B55:C55"/>
    <mergeCell ref="B56:C56"/>
    <mergeCell ref="D150:F150"/>
    <mergeCell ref="B117:D117"/>
    <mergeCell ref="B118:D118"/>
    <mergeCell ref="B115:D115"/>
    <mergeCell ref="B116:D116"/>
    <mergeCell ref="B59:D59"/>
    <mergeCell ref="B129:G129"/>
    <mergeCell ref="B130:D130"/>
    <mergeCell ref="B131:D131"/>
    <mergeCell ref="B132:D132"/>
    <mergeCell ref="B106:G106"/>
    <mergeCell ref="B114:G114"/>
    <mergeCell ref="B64:G64"/>
  </mergeCells>
  <dataValidations count="1">
    <dataValidation type="list" allowBlank="1" showInputMessage="1" showErrorMessage="1" sqref="D169" xr:uid="{00000000-0002-0000-0100-000000000000}">
      <formula1>$H$165:$H$172</formula1>
    </dataValidation>
  </dataValidations>
  <printOptions horizontalCentered="1"/>
  <pageMargins left="0.25" right="0.27" top="0.81" bottom="0.52" header="0.22" footer="0.21"/>
  <pageSetup paperSize="9" scale="62" fitToHeight="0" orientation="portrait" r:id="rId1"/>
  <headerFooter>
    <oddHeader>&amp;L         &amp;G&amp;C
&amp;G&amp;R
&amp;G</oddHeader>
    <oddFooter>&amp;L&amp;P&amp;R&amp;"Segoe UI Semilight,Regular"&amp;K00-041الجزء الثاني</oddFooter>
    <firstHeader>&amp;L   &amp;G&amp;R
&amp;G</firstHeader>
    <firstFooter>&amp;L&amp;P&amp;R&amp;"Segoe UI Light,Regular"&amp;K00-029الجزء الثاني</firstFooter>
  </headerFooter>
  <rowBreaks count="2" manualBreakCount="2">
    <brk id="63" max="7" man="1"/>
    <brk id="128" max="7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7"/>
  <sheetViews>
    <sheetView rightToLeft="1" tabSelected="1" view="pageBreakPreview" zoomScaleNormal="100" zoomScaleSheetLayoutView="100" workbookViewId="0">
      <selection activeCell="C71" sqref="C71"/>
    </sheetView>
  </sheetViews>
  <sheetFormatPr defaultColWidth="9.140625" defaultRowHeight="14.45"/>
  <cols>
    <col min="1" max="1" width="36.42578125" customWidth="1"/>
    <col min="2" max="2" width="15.28515625" customWidth="1"/>
    <col min="3" max="3" width="16.140625" customWidth="1"/>
    <col min="4" max="4" width="14.85546875" customWidth="1"/>
    <col min="5" max="5" width="14.7109375" customWidth="1"/>
    <col min="6" max="6" width="15.140625" customWidth="1"/>
    <col min="7" max="11" width="12.140625" customWidth="1"/>
  </cols>
  <sheetData>
    <row r="1" spans="1:11" s="6" customFormat="1" ht="17.4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6" customFormat="1" ht="17.4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s="6" customFormat="1" ht="36" customHeight="1">
      <c r="A3" s="365" t="s">
        <v>204</v>
      </c>
      <c r="B3" s="365"/>
      <c r="C3" s="365"/>
      <c r="D3" s="365"/>
      <c r="E3" s="365"/>
      <c r="F3" s="365"/>
      <c r="G3" s="365"/>
      <c r="H3" s="50"/>
      <c r="I3" s="50"/>
      <c r="J3" s="50"/>
      <c r="K3" s="50"/>
    </row>
    <row r="4" spans="1:11" s="6" customFormat="1" ht="13.9" customHeight="1">
      <c r="A4" s="342" t="s">
        <v>205</v>
      </c>
      <c r="B4" s="342"/>
      <c r="C4" s="342"/>
      <c r="D4" s="342"/>
      <c r="E4" s="342"/>
      <c r="F4" s="342"/>
      <c r="G4" s="50"/>
      <c r="H4" s="50"/>
      <c r="I4" s="50"/>
      <c r="J4" s="50"/>
      <c r="K4" s="50"/>
    </row>
    <row r="5" spans="1:11" s="6" customFormat="1" ht="24" customHeight="1">
      <c r="A5" s="399" t="s">
        <v>206</v>
      </c>
      <c r="B5" s="79"/>
      <c r="C5" s="79"/>
      <c r="D5" s="79"/>
      <c r="E5" s="79"/>
      <c r="F5" s="79"/>
      <c r="G5" s="51"/>
      <c r="H5" s="50"/>
      <c r="I5" s="50"/>
      <c r="J5" s="50"/>
      <c r="K5" s="50"/>
    </row>
    <row r="6" spans="1:11" s="6" customFormat="1" ht="17.45">
      <c r="A6" s="370" t="s">
        <v>87</v>
      </c>
      <c r="B6" s="370"/>
      <c r="C6" s="370" t="s">
        <v>189</v>
      </c>
      <c r="D6" s="370"/>
      <c r="E6" s="115" t="s">
        <v>207</v>
      </c>
      <c r="F6" s="115" t="s">
        <v>208</v>
      </c>
      <c r="G6" s="68"/>
      <c r="H6" s="50"/>
      <c r="I6" s="50"/>
      <c r="J6" s="50"/>
      <c r="K6" s="50"/>
    </row>
    <row r="7" spans="1:11" s="6" customFormat="1" ht="17.45">
      <c r="A7" s="369" t="s">
        <v>166</v>
      </c>
      <c r="B7" s="369" t="s">
        <v>166</v>
      </c>
      <c r="C7" s="371">
        <f>'الجوانب الفنية والتمويلية'!G32</f>
        <v>0</v>
      </c>
      <c r="D7" s="371"/>
      <c r="E7" s="116">
        <v>0.15</v>
      </c>
      <c r="F7" s="117">
        <f>E7*C7</f>
        <v>0</v>
      </c>
      <c r="G7" s="68"/>
      <c r="H7" s="50"/>
      <c r="I7" s="50"/>
      <c r="J7" s="50"/>
      <c r="K7" s="50"/>
    </row>
    <row r="8" spans="1:11" s="6" customFormat="1" ht="17.45">
      <c r="A8" s="369" t="s">
        <v>209</v>
      </c>
      <c r="B8" s="369" t="s">
        <v>209</v>
      </c>
      <c r="C8" s="371">
        <f>'الجوانب الفنية والتمويلية'!G48</f>
        <v>0</v>
      </c>
      <c r="D8" s="371"/>
      <c r="E8" s="116">
        <v>0.2</v>
      </c>
      <c r="F8" s="117">
        <f>E8*C8</f>
        <v>0</v>
      </c>
      <c r="G8" s="68"/>
      <c r="H8" s="50"/>
      <c r="I8" s="50"/>
      <c r="J8" s="50"/>
      <c r="K8" s="50"/>
    </row>
    <row r="9" spans="1:11" s="6" customFormat="1" ht="17.45">
      <c r="A9" s="369" t="s">
        <v>168</v>
      </c>
      <c r="B9" s="369" t="s">
        <v>210</v>
      </c>
      <c r="C9" s="371">
        <f>'الجوانب الفنية والتمويلية'!E41</f>
        <v>0</v>
      </c>
      <c r="D9" s="371"/>
      <c r="E9" s="116">
        <v>0.1</v>
      </c>
      <c r="F9" s="117">
        <f>E9*C9</f>
        <v>0</v>
      </c>
      <c r="G9" s="68"/>
      <c r="H9" s="50"/>
      <c r="I9" s="50"/>
      <c r="J9" s="50"/>
      <c r="K9" s="50"/>
    </row>
    <row r="10" spans="1:11" s="6" customFormat="1" ht="17.45">
      <c r="A10" s="369" t="s">
        <v>211</v>
      </c>
      <c r="B10" s="369" t="s">
        <v>211</v>
      </c>
      <c r="C10" s="371">
        <f>'الجوانب الفنية والتمويلية'!E16</f>
        <v>0</v>
      </c>
      <c r="D10" s="371"/>
      <c r="E10" s="116">
        <v>0.2</v>
      </c>
      <c r="F10" s="117">
        <f>E10*C10</f>
        <v>0</v>
      </c>
      <c r="G10" s="68"/>
      <c r="H10" s="50"/>
      <c r="I10" s="50"/>
      <c r="J10" s="50"/>
      <c r="K10" s="50"/>
    </row>
    <row r="11" spans="1:11" s="6" customFormat="1" ht="17.45">
      <c r="A11" s="366" t="s">
        <v>170</v>
      </c>
      <c r="B11" s="366"/>
      <c r="C11" s="366"/>
      <c r="D11" s="366"/>
      <c r="E11" s="366"/>
      <c r="F11" s="224">
        <f>SUM(F7:F10)</f>
        <v>0</v>
      </c>
      <c r="G11" s="68"/>
      <c r="H11" s="50"/>
      <c r="I11" s="50"/>
      <c r="J11" s="50"/>
      <c r="K11" s="50"/>
    </row>
    <row r="12" spans="1:11" s="6" customFormat="1" ht="17.45">
      <c r="A12" s="75"/>
      <c r="B12" s="75"/>
      <c r="C12" s="75"/>
      <c r="D12" s="75"/>
      <c r="E12" s="75"/>
      <c r="F12" s="114"/>
      <c r="G12" s="50"/>
      <c r="H12" s="50"/>
      <c r="I12" s="50"/>
      <c r="J12" s="50"/>
      <c r="K12" s="50"/>
    </row>
    <row r="13" spans="1:11" s="6" customFormat="1" ht="24" customHeight="1">
      <c r="A13" s="399" t="s">
        <v>212</v>
      </c>
      <c r="B13" s="70"/>
      <c r="C13" s="70"/>
      <c r="D13" s="70"/>
      <c r="E13" s="70"/>
      <c r="F13" s="70"/>
      <c r="G13" s="52"/>
      <c r="H13" s="50"/>
      <c r="I13" s="50"/>
      <c r="J13" s="50"/>
      <c r="K13" s="50"/>
    </row>
    <row r="14" spans="1:11" s="6" customFormat="1" ht="17.45">
      <c r="A14" s="370" t="s">
        <v>87</v>
      </c>
      <c r="B14" s="370"/>
      <c r="C14" s="370"/>
      <c r="D14" s="370"/>
      <c r="E14" s="370"/>
      <c r="F14" s="115" t="s">
        <v>122</v>
      </c>
      <c r="G14" s="68"/>
      <c r="H14" s="50"/>
      <c r="I14" s="50"/>
      <c r="J14" s="50"/>
      <c r="K14" s="50"/>
    </row>
    <row r="15" spans="1:11" s="6" customFormat="1" ht="17.45">
      <c r="A15" s="379" t="s">
        <v>213</v>
      </c>
      <c r="B15" s="379"/>
      <c r="C15" s="367" t="s">
        <v>214</v>
      </c>
      <c r="D15" s="367"/>
      <c r="E15" s="367"/>
      <c r="F15" s="117">
        <f>'الجوانب الفنية والتمويلية'!D148</f>
        <v>0</v>
      </c>
      <c r="G15" s="68"/>
      <c r="H15" s="50"/>
      <c r="I15" s="50"/>
      <c r="J15" s="50"/>
      <c r="K15" s="50"/>
    </row>
    <row r="16" spans="1:11" s="6" customFormat="1" ht="17.45">
      <c r="A16" s="379"/>
      <c r="B16" s="379"/>
      <c r="C16" s="380" t="s">
        <v>175</v>
      </c>
      <c r="D16" s="380"/>
      <c r="E16" s="380"/>
      <c r="F16" s="117">
        <f>'الجوانب الفنية والتمويلية'!D149</f>
        <v>0</v>
      </c>
      <c r="G16" s="68"/>
      <c r="H16" s="50"/>
      <c r="I16" s="50"/>
      <c r="J16" s="50"/>
      <c r="K16" s="50"/>
    </row>
    <row r="17" spans="1:11" s="6" customFormat="1" ht="17.45">
      <c r="A17" s="379"/>
      <c r="B17" s="379"/>
      <c r="C17" s="367" t="s">
        <v>215</v>
      </c>
      <c r="D17" s="367"/>
      <c r="E17" s="367"/>
      <c r="F17" s="117">
        <f>'الجوانب الفنية والتمويلية'!D150</f>
        <v>0</v>
      </c>
      <c r="G17" s="68"/>
      <c r="H17" s="50"/>
      <c r="I17" s="50"/>
      <c r="J17" s="50"/>
      <c r="K17" s="50"/>
    </row>
    <row r="18" spans="1:11" s="6" customFormat="1" ht="17.45">
      <c r="A18" s="379"/>
      <c r="B18" s="379"/>
      <c r="C18" s="367" t="s">
        <v>178</v>
      </c>
      <c r="D18" s="367"/>
      <c r="E18" s="367"/>
      <c r="F18" s="117">
        <f>'الجوانب الفنية والتمويلية'!D151</f>
        <v>0</v>
      </c>
      <c r="G18" s="68"/>
      <c r="H18" s="50"/>
      <c r="I18" s="50"/>
      <c r="J18" s="50"/>
      <c r="K18" s="50"/>
    </row>
    <row r="19" spans="1:11" s="6" customFormat="1" ht="17.45">
      <c r="A19" s="379"/>
      <c r="B19" s="379"/>
      <c r="C19" s="367" t="s">
        <v>216</v>
      </c>
      <c r="D19" s="367"/>
      <c r="E19" s="367"/>
      <c r="F19" s="117">
        <f>'الجوانب الفنية والتمويلية'!D152</f>
        <v>0</v>
      </c>
      <c r="G19" s="68"/>
      <c r="H19" s="50"/>
      <c r="I19" s="50"/>
      <c r="J19" s="50"/>
      <c r="K19" s="50"/>
    </row>
    <row r="20" spans="1:11" s="6" customFormat="1" ht="17.45">
      <c r="A20" s="379"/>
      <c r="B20" s="379"/>
      <c r="C20" s="367" t="s">
        <v>217</v>
      </c>
      <c r="D20" s="367"/>
      <c r="E20" s="367"/>
      <c r="F20" s="117">
        <f>'الجوانب الفنية والتمويلية'!D153</f>
        <v>0</v>
      </c>
      <c r="G20" s="68"/>
      <c r="H20" s="50"/>
      <c r="I20" s="50"/>
      <c r="J20" s="50"/>
      <c r="K20" s="50"/>
    </row>
    <row r="21" spans="1:11" s="6" customFormat="1" ht="17.45">
      <c r="A21" s="379"/>
      <c r="B21" s="379"/>
      <c r="C21" s="367" t="s">
        <v>183</v>
      </c>
      <c r="D21" s="367"/>
      <c r="E21" s="367"/>
      <c r="F21" s="117">
        <f>'الجوانب الفنية والتمويلية'!D154</f>
        <v>0</v>
      </c>
      <c r="G21" s="68"/>
      <c r="H21" s="50"/>
      <c r="I21" s="50"/>
      <c r="J21" s="50"/>
      <c r="K21" s="50"/>
    </row>
    <row r="22" spans="1:11" s="6" customFormat="1" ht="17.45">
      <c r="A22" s="379"/>
      <c r="B22" s="379"/>
      <c r="C22" s="367" t="s">
        <v>218</v>
      </c>
      <c r="D22" s="367"/>
      <c r="E22" s="367"/>
      <c r="F22" s="117">
        <f>'الجوانب الفنية والتمويلية'!D155</f>
        <v>0</v>
      </c>
      <c r="G22" s="68"/>
      <c r="H22" s="50"/>
      <c r="I22" s="50"/>
      <c r="J22" s="50"/>
      <c r="K22" s="50"/>
    </row>
    <row r="23" spans="1:11" s="6" customFormat="1" ht="17.45">
      <c r="A23" s="368" t="s">
        <v>219</v>
      </c>
      <c r="B23" s="368"/>
      <c r="C23" s="367" t="s">
        <v>220</v>
      </c>
      <c r="D23" s="367"/>
      <c r="E23" s="367"/>
      <c r="F23" s="117">
        <f>F11</f>
        <v>0</v>
      </c>
      <c r="G23" s="68"/>
      <c r="H23" s="50"/>
      <c r="I23" s="50"/>
      <c r="J23" s="50"/>
      <c r="K23" s="50"/>
    </row>
    <row r="24" spans="1:11" s="6" customFormat="1" ht="17.45">
      <c r="A24" s="366" t="s">
        <v>212</v>
      </c>
      <c r="B24" s="366"/>
      <c r="C24" s="366"/>
      <c r="D24" s="366"/>
      <c r="E24" s="366"/>
      <c r="F24" s="224">
        <f>SUM(F15:F23)</f>
        <v>0</v>
      </c>
      <c r="G24" s="68"/>
      <c r="H24" s="50"/>
      <c r="I24" s="50"/>
      <c r="J24" s="50"/>
      <c r="K24" s="50"/>
    </row>
    <row r="25" spans="1:11" s="6" customFormat="1" ht="17.45">
      <c r="A25" s="75"/>
      <c r="B25" s="75"/>
      <c r="C25" s="75"/>
      <c r="D25" s="75"/>
      <c r="E25" s="75"/>
      <c r="F25" s="80"/>
      <c r="G25" s="50"/>
      <c r="H25" s="50"/>
      <c r="I25" s="50"/>
      <c r="J25" s="50"/>
      <c r="K25" s="50"/>
    </row>
    <row r="26" spans="1:11" s="6" customFormat="1" ht="24.75" customHeight="1">
      <c r="A26" s="399" t="s">
        <v>221</v>
      </c>
      <c r="B26" s="70"/>
      <c r="C26" s="70"/>
      <c r="D26" s="70"/>
      <c r="E26" s="70"/>
      <c r="F26" s="70"/>
      <c r="G26" s="52"/>
      <c r="H26" s="50"/>
      <c r="I26" s="50"/>
      <c r="J26" s="50"/>
      <c r="K26" s="50"/>
    </row>
    <row r="27" spans="1:11" s="6" customFormat="1" ht="17.45">
      <c r="A27" s="388" t="s">
        <v>87</v>
      </c>
      <c r="B27" s="389"/>
      <c r="C27" s="389"/>
      <c r="D27" s="390"/>
      <c r="E27" s="370" t="s">
        <v>222</v>
      </c>
      <c r="F27" s="370"/>
      <c r="G27" s="68"/>
      <c r="H27" s="50"/>
      <c r="I27" s="50"/>
      <c r="J27" s="50"/>
      <c r="K27" s="50"/>
    </row>
    <row r="28" spans="1:11" s="6" customFormat="1" ht="17.45">
      <c r="A28" s="381" t="s">
        <v>223</v>
      </c>
      <c r="B28" s="381"/>
      <c r="C28" s="381"/>
      <c r="D28" s="381"/>
      <c r="E28" s="381"/>
      <c r="F28" s="381"/>
      <c r="G28" s="68"/>
      <c r="H28" s="50"/>
      <c r="I28" s="50"/>
      <c r="J28" s="50"/>
      <c r="K28" s="50"/>
    </row>
    <row r="29" spans="1:11" s="6" customFormat="1" ht="17.45">
      <c r="A29" s="369" t="s">
        <v>224</v>
      </c>
      <c r="B29" s="369"/>
      <c r="C29" s="369"/>
      <c r="D29" s="369"/>
      <c r="E29" s="371">
        <f>F11</f>
        <v>0</v>
      </c>
      <c r="F29" s="371"/>
      <c r="G29" s="68"/>
      <c r="H29" s="50"/>
      <c r="I29" s="50"/>
      <c r="J29" s="50"/>
      <c r="K29" s="50"/>
    </row>
    <row r="30" spans="1:11" s="6" customFormat="1" ht="17.45">
      <c r="A30" s="369" t="s">
        <v>225</v>
      </c>
      <c r="B30" s="369"/>
      <c r="C30" s="369"/>
      <c r="D30" s="369"/>
      <c r="E30" s="371">
        <f>'الجوانب الفنية والتمويلية'!E62</f>
        <v>0</v>
      </c>
      <c r="F30" s="371"/>
      <c r="G30" s="68"/>
      <c r="H30" s="50"/>
      <c r="I30" s="50"/>
      <c r="J30" s="50"/>
      <c r="K30" s="50"/>
    </row>
    <row r="31" spans="1:11" s="6" customFormat="1" ht="17.45">
      <c r="A31" s="369" t="s">
        <v>217</v>
      </c>
      <c r="B31" s="369"/>
      <c r="C31" s="369"/>
      <c r="D31" s="369"/>
      <c r="E31" s="371">
        <f>'الجوانب الفنية والتمويلية'!G144</f>
        <v>0</v>
      </c>
      <c r="F31" s="371"/>
      <c r="G31" s="68"/>
      <c r="H31" s="50"/>
      <c r="I31" s="50"/>
      <c r="J31" s="50"/>
      <c r="K31" s="50"/>
    </row>
    <row r="32" spans="1:11" s="6" customFormat="1" ht="17.45">
      <c r="A32" s="383" t="s">
        <v>226</v>
      </c>
      <c r="B32" s="384"/>
      <c r="C32" s="384"/>
      <c r="D32" s="385"/>
      <c r="E32" s="386">
        <f>SUM(E29:F31)</f>
        <v>0</v>
      </c>
      <c r="F32" s="387"/>
      <c r="G32" s="68"/>
      <c r="H32" s="50"/>
      <c r="I32" s="50"/>
      <c r="J32" s="50"/>
      <c r="K32" s="50"/>
    </row>
    <row r="33" spans="1:11" s="6" customFormat="1" ht="17.45">
      <c r="A33" s="376" t="s">
        <v>227</v>
      </c>
      <c r="B33" s="376"/>
      <c r="C33" s="376"/>
      <c r="D33" s="376"/>
      <c r="E33" s="376"/>
      <c r="F33" s="376"/>
      <c r="G33" s="68"/>
      <c r="H33" s="50"/>
      <c r="I33" s="50"/>
      <c r="J33" s="50"/>
      <c r="K33" s="50"/>
    </row>
    <row r="34" spans="1:11" s="6" customFormat="1" ht="17.45">
      <c r="A34" s="382" t="s">
        <v>228</v>
      </c>
      <c r="B34" s="382"/>
      <c r="C34" s="382"/>
      <c r="D34" s="382"/>
      <c r="E34" s="382"/>
      <c r="F34" s="117">
        <f>F24-E32</f>
        <v>0</v>
      </c>
      <c r="G34" s="68"/>
      <c r="H34" s="50"/>
      <c r="I34" s="50"/>
      <c r="J34" s="50"/>
      <c r="K34" s="50"/>
    </row>
    <row r="35" spans="1:11" s="6" customFormat="1" ht="17.45">
      <c r="A35" s="376" t="s">
        <v>229</v>
      </c>
      <c r="B35" s="376"/>
      <c r="C35" s="376"/>
      <c r="D35" s="376"/>
      <c r="E35" s="376"/>
      <c r="F35" s="117">
        <f>F34</f>
        <v>0</v>
      </c>
      <c r="G35" s="68"/>
      <c r="H35" s="50"/>
      <c r="I35" s="50"/>
      <c r="J35" s="50"/>
      <c r="K35" s="50"/>
    </row>
    <row r="36" spans="1:11" s="6" customFormat="1" ht="17.45">
      <c r="A36" s="75"/>
      <c r="B36" s="75"/>
      <c r="C36" s="75"/>
      <c r="D36" s="75"/>
      <c r="E36" s="75"/>
      <c r="F36" s="118"/>
      <c r="G36" s="50"/>
      <c r="H36" s="50"/>
      <c r="I36" s="50"/>
      <c r="J36" s="50"/>
      <c r="K36" s="50"/>
    </row>
    <row r="37" spans="1:11" s="6" customFormat="1" ht="14.45" customHeight="1">
      <c r="A37" s="342" t="s">
        <v>230</v>
      </c>
      <c r="B37" s="342"/>
      <c r="C37" s="342"/>
      <c r="D37" s="342"/>
      <c r="E37" s="342"/>
      <c r="F37" s="342"/>
      <c r="G37" s="50"/>
      <c r="H37" s="50"/>
      <c r="I37" s="50"/>
      <c r="J37" s="50"/>
      <c r="K37" s="50"/>
    </row>
    <row r="38" spans="1:11" s="6" customFormat="1" ht="21.75" customHeight="1">
      <c r="A38" s="399" t="s">
        <v>231</v>
      </c>
      <c r="B38" s="79"/>
      <c r="C38" s="79"/>
      <c r="D38" s="79"/>
      <c r="E38" s="79"/>
      <c r="F38" s="165"/>
      <c r="G38" s="165"/>
      <c r="H38" s="50"/>
      <c r="I38" s="50"/>
      <c r="J38" s="50"/>
      <c r="K38" s="50"/>
    </row>
    <row r="39" spans="1:11" s="6" customFormat="1" ht="52.15">
      <c r="A39" s="120" t="s">
        <v>232</v>
      </c>
      <c r="B39" s="120" t="s">
        <v>128</v>
      </c>
      <c r="C39" s="120" t="s">
        <v>233</v>
      </c>
      <c r="D39" s="120" t="s">
        <v>131</v>
      </c>
      <c r="E39" s="120" t="s">
        <v>95</v>
      </c>
      <c r="F39" s="166"/>
      <c r="G39" s="167"/>
      <c r="H39" s="112"/>
      <c r="I39" s="50"/>
      <c r="J39" s="50"/>
      <c r="K39" s="50"/>
    </row>
    <row r="40" spans="1:11" s="6" customFormat="1" ht="17.45">
      <c r="A40" s="231"/>
      <c r="B40" s="225"/>
      <c r="C40" s="226">
        <v>0</v>
      </c>
      <c r="D40" s="226">
        <v>0</v>
      </c>
      <c r="E40" s="122">
        <f t="shared" ref="E40:E76" si="0">C40*D40</f>
        <v>0</v>
      </c>
      <c r="F40" s="168"/>
      <c r="G40" s="169"/>
      <c r="H40" s="50"/>
      <c r="I40" s="50"/>
      <c r="J40" s="50"/>
      <c r="K40" s="50"/>
    </row>
    <row r="41" spans="1:11" s="6" customFormat="1" ht="17.45">
      <c r="A41" s="231"/>
      <c r="B41" s="225"/>
      <c r="C41" s="226">
        <v>0</v>
      </c>
      <c r="D41" s="226">
        <v>0</v>
      </c>
      <c r="E41" s="122">
        <f t="shared" si="0"/>
        <v>0</v>
      </c>
      <c r="F41" s="168"/>
      <c r="G41" s="169"/>
      <c r="H41" s="50"/>
      <c r="I41" s="50"/>
      <c r="J41" s="50"/>
      <c r="K41" s="50"/>
    </row>
    <row r="42" spans="1:11" s="6" customFormat="1" ht="17.45">
      <c r="A42" s="231"/>
      <c r="B42" s="225"/>
      <c r="C42" s="226">
        <v>0</v>
      </c>
      <c r="D42" s="226">
        <v>0</v>
      </c>
      <c r="E42" s="122">
        <f t="shared" si="0"/>
        <v>0</v>
      </c>
      <c r="F42" s="168"/>
      <c r="G42" s="169"/>
      <c r="H42" s="50"/>
      <c r="I42" s="50"/>
      <c r="J42" s="50"/>
      <c r="K42" s="50"/>
    </row>
    <row r="43" spans="1:11" s="6" customFormat="1" ht="17.45">
      <c r="A43" s="231"/>
      <c r="B43" s="225"/>
      <c r="C43" s="226">
        <v>0</v>
      </c>
      <c r="D43" s="226">
        <v>0</v>
      </c>
      <c r="E43" s="122">
        <f t="shared" si="0"/>
        <v>0</v>
      </c>
      <c r="F43" s="168"/>
      <c r="G43" s="169"/>
      <c r="H43" s="50"/>
      <c r="I43" s="50"/>
      <c r="J43" s="50"/>
      <c r="K43" s="50"/>
    </row>
    <row r="44" spans="1:11" s="6" customFormat="1" ht="17.45">
      <c r="A44" s="231"/>
      <c r="B44" s="225"/>
      <c r="C44" s="226">
        <v>0</v>
      </c>
      <c r="D44" s="226">
        <v>0</v>
      </c>
      <c r="E44" s="122">
        <f t="shared" si="0"/>
        <v>0</v>
      </c>
      <c r="F44" s="168"/>
      <c r="G44" s="169"/>
      <c r="H44" s="50"/>
      <c r="I44" s="50"/>
      <c r="J44" s="50"/>
      <c r="K44" s="50"/>
    </row>
    <row r="45" spans="1:11" s="6" customFormat="1" ht="17.45">
      <c r="A45" s="231"/>
      <c r="B45" s="225"/>
      <c r="C45" s="226">
        <v>0</v>
      </c>
      <c r="D45" s="226">
        <v>0</v>
      </c>
      <c r="E45" s="122">
        <f t="shared" si="0"/>
        <v>0</v>
      </c>
      <c r="F45" s="168"/>
      <c r="G45" s="169"/>
      <c r="H45" s="50"/>
      <c r="I45" s="50"/>
      <c r="J45" s="50"/>
      <c r="K45" s="50"/>
    </row>
    <row r="46" spans="1:11" s="6" customFormat="1" ht="17.45">
      <c r="A46" s="231"/>
      <c r="B46" s="225"/>
      <c r="C46" s="226">
        <v>0</v>
      </c>
      <c r="D46" s="226">
        <v>0</v>
      </c>
      <c r="E46" s="122">
        <f t="shared" si="0"/>
        <v>0</v>
      </c>
      <c r="F46" s="168"/>
      <c r="G46" s="169"/>
      <c r="H46" s="50"/>
      <c r="I46" s="50"/>
      <c r="J46" s="50"/>
      <c r="K46" s="50"/>
    </row>
    <row r="47" spans="1:11" s="6" customFormat="1" ht="17.45">
      <c r="A47" s="231"/>
      <c r="B47" s="225"/>
      <c r="C47" s="226">
        <v>0</v>
      </c>
      <c r="D47" s="226">
        <v>0</v>
      </c>
      <c r="E47" s="122">
        <f t="shared" si="0"/>
        <v>0</v>
      </c>
      <c r="F47" s="168"/>
      <c r="G47" s="169"/>
      <c r="H47" s="50"/>
      <c r="I47" s="50"/>
      <c r="J47" s="50"/>
      <c r="K47" s="50"/>
    </row>
    <row r="48" spans="1:11" s="6" customFormat="1" ht="17.45">
      <c r="A48" s="231"/>
      <c r="B48" s="225"/>
      <c r="C48" s="226">
        <v>0</v>
      </c>
      <c r="D48" s="226">
        <v>0</v>
      </c>
      <c r="E48" s="122">
        <f t="shared" si="0"/>
        <v>0</v>
      </c>
      <c r="F48" s="168"/>
      <c r="G48" s="169"/>
      <c r="H48" s="50"/>
      <c r="I48" s="50"/>
      <c r="J48" s="50"/>
      <c r="K48" s="50"/>
    </row>
    <row r="49" spans="1:11" s="6" customFormat="1" ht="17.45">
      <c r="A49" s="231"/>
      <c r="B49" s="225"/>
      <c r="C49" s="226">
        <v>0</v>
      </c>
      <c r="D49" s="226">
        <v>0</v>
      </c>
      <c r="E49" s="122">
        <f t="shared" si="0"/>
        <v>0</v>
      </c>
      <c r="F49" s="168"/>
      <c r="G49" s="169"/>
      <c r="H49" s="50"/>
      <c r="I49" s="50"/>
      <c r="J49" s="50"/>
      <c r="K49" s="50"/>
    </row>
    <row r="50" spans="1:11" s="6" customFormat="1" ht="17.45">
      <c r="A50" s="231"/>
      <c r="B50" s="225"/>
      <c r="C50" s="226">
        <v>0</v>
      </c>
      <c r="D50" s="226">
        <v>0</v>
      </c>
      <c r="E50" s="122">
        <f t="shared" si="0"/>
        <v>0</v>
      </c>
      <c r="F50" s="168"/>
      <c r="G50" s="169"/>
      <c r="H50" s="50"/>
      <c r="I50" s="50"/>
      <c r="J50" s="50"/>
      <c r="K50" s="50"/>
    </row>
    <row r="51" spans="1:11" s="6" customFormat="1" ht="17.45">
      <c r="A51" s="231"/>
      <c r="B51" s="225"/>
      <c r="C51" s="226">
        <v>0</v>
      </c>
      <c r="D51" s="226">
        <v>0</v>
      </c>
      <c r="E51" s="122">
        <f t="shared" si="0"/>
        <v>0</v>
      </c>
      <c r="F51" s="168"/>
      <c r="G51" s="169"/>
      <c r="H51" s="50"/>
      <c r="I51" s="50"/>
      <c r="J51" s="50"/>
      <c r="K51" s="50"/>
    </row>
    <row r="52" spans="1:11" s="6" customFormat="1" ht="17.45">
      <c r="A52" s="231"/>
      <c r="B52" s="225"/>
      <c r="C52" s="226">
        <v>0</v>
      </c>
      <c r="D52" s="226">
        <v>0</v>
      </c>
      <c r="E52" s="122">
        <f t="shared" si="0"/>
        <v>0</v>
      </c>
      <c r="F52" s="168"/>
      <c r="G52" s="169"/>
      <c r="H52" s="50"/>
      <c r="I52" s="50"/>
      <c r="J52" s="50"/>
      <c r="K52" s="50"/>
    </row>
    <row r="53" spans="1:11" s="6" customFormat="1" ht="17.45">
      <c r="A53" s="231"/>
      <c r="B53" s="225"/>
      <c r="C53" s="226">
        <v>0</v>
      </c>
      <c r="D53" s="226">
        <v>0</v>
      </c>
      <c r="E53" s="122">
        <f t="shared" si="0"/>
        <v>0</v>
      </c>
      <c r="F53" s="168"/>
      <c r="G53" s="169"/>
      <c r="H53" s="50"/>
      <c r="I53" s="50"/>
      <c r="J53" s="50"/>
      <c r="K53" s="50"/>
    </row>
    <row r="54" spans="1:11" s="6" customFormat="1" ht="17.45">
      <c r="A54" s="231"/>
      <c r="B54" s="225"/>
      <c r="C54" s="226">
        <v>0</v>
      </c>
      <c r="D54" s="226">
        <v>0</v>
      </c>
      <c r="E54" s="122">
        <f t="shared" si="0"/>
        <v>0</v>
      </c>
      <c r="F54" s="168"/>
      <c r="G54" s="169"/>
      <c r="H54" s="50"/>
      <c r="I54" s="50"/>
      <c r="J54" s="50"/>
      <c r="K54" s="50"/>
    </row>
    <row r="55" spans="1:11" s="6" customFormat="1" ht="17.45">
      <c r="A55" s="231"/>
      <c r="B55" s="225"/>
      <c r="C55" s="226">
        <v>0</v>
      </c>
      <c r="D55" s="226">
        <v>0</v>
      </c>
      <c r="E55" s="122">
        <f t="shared" si="0"/>
        <v>0</v>
      </c>
      <c r="F55" s="68"/>
      <c r="G55" s="50"/>
      <c r="H55" s="50"/>
      <c r="I55" s="50"/>
      <c r="J55" s="50"/>
      <c r="K55" s="50"/>
    </row>
    <row r="56" spans="1:11" s="6" customFormat="1" ht="17.45">
      <c r="A56" s="231"/>
      <c r="B56" s="225"/>
      <c r="C56" s="226">
        <v>0</v>
      </c>
      <c r="D56" s="226">
        <v>0</v>
      </c>
      <c r="E56" s="122">
        <f t="shared" si="0"/>
        <v>0</v>
      </c>
      <c r="F56" s="68"/>
      <c r="G56" s="50"/>
      <c r="H56" s="50"/>
      <c r="I56" s="50"/>
      <c r="J56" s="155"/>
      <c r="K56" s="50"/>
    </row>
    <row r="57" spans="1:11" s="6" customFormat="1" ht="17.45">
      <c r="A57" s="231"/>
      <c r="B57" s="225"/>
      <c r="C57" s="226">
        <v>0</v>
      </c>
      <c r="D57" s="226">
        <v>0</v>
      </c>
      <c r="E57" s="122">
        <f t="shared" si="0"/>
        <v>0</v>
      </c>
      <c r="F57" s="68"/>
      <c r="G57" s="50"/>
      <c r="H57" s="50"/>
      <c r="I57" s="50"/>
      <c r="J57" s="50"/>
      <c r="K57" s="50"/>
    </row>
    <row r="58" spans="1:11" s="6" customFormat="1" ht="17.45">
      <c r="A58" s="231"/>
      <c r="B58" s="225"/>
      <c r="C58" s="226">
        <v>0</v>
      </c>
      <c r="D58" s="226">
        <v>0</v>
      </c>
      <c r="E58" s="122">
        <f t="shared" si="0"/>
        <v>0</v>
      </c>
      <c r="F58" s="68"/>
      <c r="G58" s="50"/>
      <c r="H58" s="50"/>
      <c r="I58" s="50"/>
      <c r="J58" s="50"/>
      <c r="K58" s="50"/>
    </row>
    <row r="59" spans="1:11" s="6" customFormat="1" ht="17.45">
      <c r="A59" s="231"/>
      <c r="B59" s="225"/>
      <c r="C59" s="226">
        <v>0</v>
      </c>
      <c r="D59" s="226">
        <v>0</v>
      </c>
      <c r="E59" s="122">
        <f t="shared" si="0"/>
        <v>0</v>
      </c>
      <c r="F59" s="68"/>
      <c r="G59" s="50"/>
      <c r="H59" s="50"/>
      <c r="I59" s="50"/>
      <c r="J59" s="50"/>
      <c r="K59" s="50"/>
    </row>
    <row r="60" spans="1:11" s="6" customFormat="1" ht="17.45">
      <c r="A60" s="231"/>
      <c r="B60" s="225"/>
      <c r="C60" s="226">
        <v>0</v>
      </c>
      <c r="D60" s="226">
        <v>0</v>
      </c>
      <c r="E60" s="122">
        <f t="shared" si="0"/>
        <v>0</v>
      </c>
      <c r="F60" s="68"/>
      <c r="G60" s="50"/>
      <c r="H60" s="50"/>
      <c r="I60" s="50"/>
      <c r="J60" s="50"/>
      <c r="K60" s="50"/>
    </row>
    <row r="61" spans="1:11" s="6" customFormat="1" ht="17.45">
      <c r="A61" s="231"/>
      <c r="B61" s="225"/>
      <c r="C61" s="226">
        <v>0</v>
      </c>
      <c r="D61" s="226">
        <v>0</v>
      </c>
      <c r="E61" s="122">
        <f t="shared" si="0"/>
        <v>0</v>
      </c>
      <c r="F61" s="68"/>
      <c r="G61" s="50"/>
      <c r="H61" s="50"/>
      <c r="I61" s="50"/>
      <c r="J61" s="50"/>
      <c r="K61" s="50"/>
    </row>
    <row r="62" spans="1:11" s="6" customFormat="1" ht="17.45">
      <c r="A62" s="231"/>
      <c r="B62" s="225"/>
      <c r="C62" s="226">
        <v>0</v>
      </c>
      <c r="D62" s="226">
        <v>0</v>
      </c>
      <c r="E62" s="122">
        <f t="shared" si="0"/>
        <v>0</v>
      </c>
      <c r="F62" s="68"/>
      <c r="G62" s="50"/>
      <c r="H62" s="50"/>
      <c r="I62" s="50"/>
      <c r="J62" s="50"/>
      <c r="K62" s="50"/>
    </row>
    <row r="63" spans="1:11" s="6" customFormat="1" ht="17.45">
      <c r="A63" s="231"/>
      <c r="B63" s="225"/>
      <c r="C63" s="226">
        <v>0</v>
      </c>
      <c r="D63" s="226">
        <v>0</v>
      </c>
      <c r="E63" s="122">
        <f t="shared" si="0"/>
        <v>0</v>
      </c>
      <c r="F63" s="68"/>
      <c r="G63" s="50"/>
      <c r="H63" s="50"/>
      <c r="I63" s="50"/>
      <c r="J63" s="50"/>
      <c r="K63" s="50"/>
    </row>
    <row r="64" spans="1:11" s="6" customFormat="1" ht="17.45">
      <c r="A64" s="231"/>
      <c r="B64" s="225"/>
      <c r="C64" s="226">
        <v>0</v>
      </c>
      <c r="D64" s="226">
        <v>0</v>
      </c>
      <c r="E64" s="122">
        <f t="shared" si="0"/>
        <v>0</v>
      </c>
      <c r="F64" s="68"/>
      <c r="G64" s="50"/>
      <c r="H64" s="50"/>
      <c r="I64" s="50"/>
      <c r="J64" s="50"/>
      <c r="K64" s="50"/>
    </row>
    <row r="65" spans="1:12" s="6" customFormat="1" ht="17.45">
      <c r="A65" s="231"/>
      <c r="B65" s="225"/>
      <c r="C65" s="226">
        <v>0</v>
      </c>
      <c r="D65" s="226">
        <v>0</v>
      </c>
      <c r="E65" s="122">
        <f t="shared" si="0"/>
        <v>0</v>
      </c>
      <c r="F65" s="68"/>
      <c r="G65" s="50"/>
      <c r="H65" s="50"/>
      <c r="I65" s="50"/>
      <c r="J65" s="50"/>
      <c r="K65" s="50"/>
    </row>
    <row r="66" spans="1:12" s="6" customFormat="1" ht="17.45">
      <c r="A66" s="231"/>
      <c r="B66" s="225"/>
      <c r="C66" s="226">
        <v>0</v>
      </c>
      <c r="D66" s="226">
        <v>0</v>
      </c>
      <c r="E66" s="122">
        <f t="shared" si="0"/>
        <v>0</v>
      </c>
      <c r="F66" s="68"/>
      <c r="G66" s="50"/>
      <c r="H66" s="50"/>
      <c r="I66" s="50"/>
      <c r="J66" s="50"/>
      <c r="K66" s="50"/>
    </row>
    <row r="67" spans="1:12" s="6" customFormat="1" ht="17.45">
      <c r="A67" s="231"/>
      <c r="B67" s="225"/>
      <c r="C67" s="226">
        <v>0</v>
      </c>
      <c r="D67" s="226">
        <v>0</v>
      </c>
      <c r="E67" s="122">
        <f t="shared" si="0"/>
        <v>0</v>
      </c>
      <c r="F67" s="68"/>
      <c r="G67" s="50"/>
      <c r="H67" s="50"/>
      <c r="I67" s="50"/>
      <c r="J67" s="50"/>
      <c r="K67" s="50"/>
    </row>
    <row r="68" spans="1:12" s="6" customFormat="1" ht="17.45">
      <c r="A68" s="231"/>
      <c r="B68" s="225"/>
      <c r="C68" s="226">
        <v>0</v>
      </c>
      <c r="D68" s="226">
        <v>0</v>
      </c>
      <c r="E68" s="122">
        <f t="shared" si="0"/>
        <v>0</v>
      </c>
      <c r="F68" s="68"/>
      <c r="G68" s="50"/>
      <c r="H68" s="50"/>
      <c r="I68" s="50"/>
      <c r="J68" s="50"/>
      <c r="K68" s="50"/>
    </row>
    <row r="69" spans="1:12" s="6" customFormat="1" ht="17.45">
      <c r="A69" s="231"/>
      <c r="B69" s="225"/>
      <c r="C69" s="226">
        <v>0</v>
      </c>
      <c r="D69" s="226">
        <v>0</v>
      </c>
      <c r="E69" s="122">
        <f t="shared" si="0"/>
        <v>0</v>
      </c>
      <c r="F69" s="68"/>
      <c r="G69" s="50"/>
      <c r="H69" s="50"/>
      <c r="I69" s="50"/>
      <c r="J69" s="50"/>
      <c r="K69" s="50"/>
    </row>
    <row r="70" spans="1:12" s="6" customFormat="1" ht="17.45">
      <c r="A70" s="231"/>
      <c r="B70" s="225"/>
      <c r="C70" s="226">
        <v>0</v>
      </c>
      <c r="D70" s="226">
        <v>0</v>
      </c>
      <c r="E70" s="122">
        <f t="shared" si="0"/>
        <v>0</v>
      </c>
      <c r="F70" s="68"/>
      <c r="G70" s="50"/>
      <c r="H70" s="50"/>
      <c r="I70" s="50"/>
      <c r="J70" s="50"/>
      <c r="K70" s="50"/>
    </row>
    <row r="71" spans="1:12" s="6" customFormat="1" ht="17.45">
      <c r="A71" s="231"/>
      <c r="B71" s="225"/>
      <c r="C71" s="226">
        <v>0</v>
      </c>
      <c r="D71" s="226">
        <v>0</v>
      </c>
      <c r="E71" s="122">
        <f t="shared" si="0"/>
        <v>0</v>
      </c>
      <c r="F71" s="68"/>
      <c r="G71" s="50"/>
      <c r="H71" s="50"/>
      <c r="I71" s="50"/>
      <c r="J71" s="50"/>
      <c r="K71" s="50"/>
    </row>
    <row r="72" spans="1:12" s="6" customFormat="1" ht="17.45">
      <c r="A72" s="231"/>
      <c r="B72" s="225"/>
      <c r="C72" s="226">
        <v>0</v>
      </c>
      <c r="D72" s="226">
        <v>0</v>
      </c>
      <c r="E72" s="122">
        <f t="shared" si="0"/>
        <v>0</v>
      </c>
      <c r="F72" s="68"/>
      <c r="G72" s="50"/>
      <c r="H72" s="50"/>
      <c r="I72" s="50"/>
      <c r="J72" s="50"/>
      <c r="K72" s="50"/>
    </row>
    <row r="73" spans="1:12" s="6" customFormat="1" ht="17.45">
      <c r="A73" s="231"/>
      <c r="B73" s="225"/>
      <c r="C73" s="226">
        <v>0</v>
      </c>
      <c r="D73" s="226">
        <v>0</v>
      </c>
      <c r="E73" s="122">
        <f t="shared" si="0"/>
        <v>0</v>
      </c>
      <c r="F73" s="68"/>
      <c r="G73" s="50"/>
      <c r="H73" s="50"/>
      <c r="I73" s="50"/>
      <c r="J73" s="50"/>
      <c r="K73" s="50"/>
    </row>
    <row r="74" spans="1:12" s="6" customFormat="1" ht="17.45">
      <c r="A74" s="231"/>
      <c r="B74" s="225"/>
      <c r="C74" s="226">
        <v>0</v>
      </c>
      <c r="D74" s="226">
        <v>0</v>
      </c>
      <c r="E74" s="122">
        <f t="shared" si="0"/>
        <v>0</v>
      </c>
      <c r="F74" s="68"/>
      <c r="G74" s="50"/>
      <c r="H74" s="50"/>
      <c r="I74" s="50"/>
      <c r="J74" s="50"/>
      <c r="K74" s="50"/>
    </row>
    <row r="75" spans="1:12" s="6" customFormat="1" ht="17.45">
      <c r="A75" s="231"/>
      <c r="B75" s="225"/>
      <c r="C75" s="226">
        <v>0</v>
      </c>
      <c r="D75" s="226">
        <v>0</v>
      </c>
      <c r="E75" s="122">
        <f t="shared" si="0"/>
        <v>0</v>
      </c>
      <c r="F75" s="68"/>
      <c r="G75" s="50"/>
      <c r="H75" s="50"/>
      <c r="I75" s="50"/>
      <c r="J75" s="50"/>
      <c r="K75" s="50"/>
    </row>
    <row r="76" spans="1:12" s="6" customFormat="1" ht="17.45">
      <c r="A76" s="231"/>
      <c r="B76" s="225"/>
      <c r="C76" s="226">
        <v>0</v>
      </c>
      <c r="D76" s="226">
        <v>0</v>
      </c>
      <c r="E76" s="122">
        <f t="shared" si="0"/>
        <v>0</v>
      </c>
      <c r="F76" s="68"/>
      <c r="G76" s="50"/>
      <c r="H76" s="50"/>
      <c r="I76" s="50"/>
      <c r="J76" s="50"/>
      <c r="K76" s="50"/>
    </row>
    <row r="77" spans="1:12" s="6" customFormat="1" ht="17.45">
      <c r="A77" s="366" t="s">
        <v>170</v>
      </c>
      <c r="B77" s="366"/>
      <c r="C77" s="366"/>
      <c r="D77" s="366"/>
      <c r="E77" s="122">
        <f>SUM(E40:E76)</f>
        <v>0</v>
      </c>
      <c r="F77" s="74"/>
      <c r="G77" s="52"/>
      <c r="H77" s="113"/>
      <c r="I77" s="50"/>
      <c r="J77" s="50"/>
      <c r="K77" s="50"/>
    </row>
    <row r="78" spans="1:12" s="6" customFormat="1" ht="17.45">
      <c r="A78" s="155"/>
      <c r="B78" s="155"/>
      <c r="C78" s="155"/>
      <c r="D78" s="155"/>
      <c r="E78" s="156"/>
      <c r="F78" s="74"/>
      <c r="G78" s="52"/>
      <c r="H78" s="113"/>
      <c r="I78" s="50"/>
      <c r="J78" s="50"/>
      <c r="K78" s="50"/>
    </row>
    <row r="79" spans="1:12" s="171" customFormat="1">
      <c r="A79" s="172"/>
      <c r="B79" s="172"/>
      <c r="C79" s="172"/>
      <c r="D79" s="172"/>
      <c r="E79" s="172"/>
      <c r="F79" s="172"/>
      <c r="G79" s="172"/>
      <c r="H79" s="172"/>
      <c r="I79" s="172"/>
      <c r="J79" s="172"/>
      <c r="K79" s="172"/>
    </row>
    <row r="80" spans="1:12" s="6" customFormat="1" ht="17.45">
      <c r="A80" s="370" t="s">
        <v>234</v>
      </c>
      <c r="B80" s="370"/>
      <c r="C80" s="370"/>
      <c r="D80" s="370"/>
      <c r="E80" s="370"/>
      <c r="F80" s="370"/>
      <c r="G80" s="176"/>
      <c r="H80" s="176"/>
      <c r="I80" s="176"/>
      <c r="J80" s="176"/>
      <c r="K80" s="176"/>
      <c r="L80" s="7"/>
    </row>
    <row r="81" spans="1:11" s="6" customFormat="1" ht="17.45">
      <c r="A81" s="265" t="s">
        <v>97</v>
      </c>
      <c r="B81" s="177" t="s">
        <v>235</v>
      </c>
      <c r="C81" s="177" t="s">
        <v>236</v>
      </c>
      <c r="D81" s="177" t="s">
        <v>237</v>
      </c>
      <c r="E81" s="177" t="s">
        <v>238</v>
      </c>
      <c r="F81" s="177" t="s">
        <v>239</v>
      </c>
      <c r="G81" s="173"/>
      <c r="H81" s="162"/>
      <c r="I81" s="173"/>
      <c r="J81" s="162"/>
      <c r="K81" s="173"/>
    </row>
    <row r="82" spans="1:11" s="6" customFormat="1" ht="17.45">
      <c r="A82" s="265"/>
      <c r="B82" s="138" t="s">
        <v>222</v>
      </c>
      <c r="C82" s="138" t="s">
        <v>222</v>
      </c>
      <c r="D82" s="138" t="s">
        <v>222</v>
      </c>
      <c r="E82" s="138" t="s">
        <v>222</v>
      </c>
      <c r="F82" s="138" t="s">
        <v>222</v>
      </c>
      <c r="G82" s="162"/>
      <c r="H82" s="173"/>
      <c r="I82" s="162"/>
      <c r="J82" s="173"/>
      <c r="K82" s="162"/>
    </row>
    <row r="83" spans="1:11" s="6" customFormat="1" ht="19.899999999999999" customHeight="1">
      <c r="A83" s="123" t="s">
        <v>240</v>
      </c>
      <c r="B83" s="124">
        <f>0</f>
        <v>0</v>
      </c>
      <c r="C83" s="124">
        <f>F83*20/100</f>
        <v>0</v>
      </c>
      <c r="D83" s="124">
        <f>F83*40/100</f>
        <v>0</v>
      </c>
      <c r="E83" s="124">
        <f>F83*40/100</f>
        <v>0</v>
      </c>
      <c r="F83" s="124">
        <f>E77</f>
        <v>0</v>
      </c>
      <c r="G83" s="162"/>
      <c r="H83" s="174"/>
      <c r="I83" s="162"/>
      <c r="J83" s="174"/>
      <c r="K83" s="162"/>
    </row>
    <row r="84" spans="1:11" s="6" customFormat="1" ht="19.899999999999999" customHeight="1">
      <c r="A84" s="125" t="s">
        <v>241</v>
      </c>
      <c r="B84" s="126"/>
      <c r="C84" s="126"/>
      <c r="D84" s="126"/>
      <c r="E84" s="126"/>
      <c r="F84" s="126"/>
      <c r="G84" s="162"/>
      <c r="H84" s="175"/>
      <c r="I84" s="162"/>
      <c r="J84" s="175"/>
      <c r="K84" s="162"/>
    </row>
    <row r="85" spans="1:11" s="6" customFormat="1" ht="19.899999999999999" customHeight="1">
      <c r="A85" s="125" t="s">
        <v>242</v>
      </c>
      <c r="B85" s="126">
        <f>F85/4</f>
        <v>0</v>
      </c>
      <c r="C85" s="126">
        <f>F85/4</f>
        <v>0</v>
      </c>
      <c r="D85" s="126">
        <f>F85/4</f>
        <v>0</v>
      </c>
      <c r="E85" s="126">
        <f>F85/4</f>
        <v>0</v>
      </c>
      <c r="F85" s="126">
        <f>'الجوانب الفنية والتمويلية'!D156-F15</f>
        <v>0</v>
      </c>
      <c r="G85" s="162"/>
      <c r="H85" s="162"/>
      <c r="I85" s="162"/>
      <c r="J85" s="162"/>
      <c r="K85" s="162"/>
    </row>
    <row r="86" spans="1:11" s="6" customFormat="1" ht="19.899999999999999" customHeight="1">
      <c r="A86" s="125" t="s">
        <v>243</v>
      </c>
      <c r="B86" s="126">
        <f>F86/2</f>
        <v>0</v>
      </c>
      <c r="C86" s="126"/>
      <c r="D86" s="126">
        <f>F86/2</f>
        <v>0</v>
      </c>
      <c r="E86" s="126"/>
      <c r="F86" s="126">
        <f>F15</f>
        <v>0</v>
      </c>
      <c r="G86" s="162"/>
      <c r="H86" s="162"/>
      <c r="I86" s="162"/>
      <c r="J86" s="162"/>
      <c r="K86" s="162"/>
    </row>
    <row r="87" spans="1:11" s="6" customFormat="1" ht="19.899999999999999" customHeight="1">
      <c r="A87" s="125" t="s">
        <v>244</v>
      </c>
      <c r="B87" s="126">
        <f>F87/4</f>
        <v>0</v>
      </c>
      <c r="C87" s="126">
        <f>F87/4</f>
        <v>0</v>
      </c>
      <c r="D87" s="126">
        <f>F87/4</f>
        <v>0</v>
      </c>
      <c r="E87" s="126">
        <f>F87/4</f>
        <v>0</v>
      </c>
      <c r="F87" s="126">
        <f>F23</f>
        <v>0</v>
      </c>
      <c r="G87" s="162"/>
      <c r="H87" s="162"/>
      <c r="I87" s="162"/>
      <c r="J87" s="162"/>
      <c r="K87" s="162"/>
    </row>
    <row r="88" spans="1:11" s="6" customFormat="1" ht="19.899999999999999" customHeight="1">
      <c r="A88" s="123" t="s">
        <v>245</v>
      </c>
      <c r="B88" s="124">
        <f>SUM(B85:B87)</f>
        <v>0</v>
      </c>
      <c r="C88" s="124">
        <f>SUM(C85:C87)</f>
        <v>0</v>
      </c>
      <c r="D88" s="124">
        <f>SUM(D85:D87)</f>
        <v>0</v>
      </c>
      <c r="E88" s="124">
        <f>SUM(E85:E87)</f>
        <v>0</v>
      </c>
      <c r="F88" s="124">
        <f>SUM(F85:F87)</f>
        <v>0</v>
      </c>
      <c r="G88" s="162"/>
      <c r="H88" s="174"/>
      <c r="I88" s="162"/>
      <c r="J88" s="174"/>
      <c r="K88" s="162"/>
    </row>
    <row r="89" spans="1:11" s="6" customFormat="1" ht="19.899999999999999" customHeight="1">
      <c r="A89" s="123" t="s">
        <v>246</v>
      </c>
      <c r="B89" s="124">
        <f>B83-B88</f>
        <v>0</v>
      </c>
      <c r="C89" s="124">
        <f>C83-C88</f>
        <v>0</v>
      </c>
      <c r="D89" s="124">
        <f>D83-D88</f>
        <v>0</v>
      </c>
      <c r="E89" s="124">
        <f>E83-E88</f>
        <v>0</v>
      </c>
      <c r="F89" s="124">
        <f>F83-F88</f>
        <v>0</v>
      </c>
      <c r="G89" s="162"/>
      <c r="H89" s="174"/>
      <c r="I89" s="162"/>
      <c r="J89" s="174"/>
      <c r="K89" s="162"/>
    </row>
    <row r="90" spans="1:11" s="6" customFormat="1" ht="19.899999999999999" customHeight="1">
      <c r="A90" s="125" t="s">
        <v>247</v>
      </c>
      <c r="B90" s="126">
        <v>0</v>
      </c>
      <c r="C90" s="126">
        <v>0</v>
      </c>
      <c r="D90" s="126">
        <v>0</v>
      </c>
      <c r="E90" s="126">
        <f>F90</f>
        <v>0</v>
      </c>
      <c r="F90" s="126">
        <f>F89*(2.5/100)</f>
        <v>0</v>
      </c>
      <c r="G90" s="162"/>
      <c r="H90" s="175"/>
      <c r="I90" s="162"/>
      <c r="J90" s="175"/>
      <c r="K90" s="162"/>
    </row>
    <row r="91" spans="1:11" s="6" customFormat="1" ht="17.45">
      <c r="A91" s="127" t="s">
        <v>248</v>
      </c>
      <c r="B91" s="128">
        <f>B89</f>
        <v>0</v>
      </c>
      <c r="C91" s="128">
        <f>C89-C90</f>
        <v>0</v>
      </c>
      <c r="D91" s="128">
        <f>D89-D90</f>
        <v>0</v>
      </c>
      <c r="E91" s="128">
        <f>E89-E90</f>
        <v>0</v>
      </c>
      <c r="F91" s="128">
        <f>F89-F90</f>
        <v>0</v>
      </c>
      <c r="G91" s="162"/>
      <c r="H91" s="174"/>
      <c r="I91" s="162"/>
      <c r="J91" s="174"/>
      <c r="K91" s="162"/>
    </row>
    <row r="92" spans="1:11" s="6" customFormat="1" ht="17.45">
      <c r="A92" s="127" t="s">
        <v>249</v>
      </c>
      <c r="B92" s="128">
        <f>'الجوانب الفنية والتمويلية'!D174*3</f>
        <v>0</v>
      </c>
      <c r="C92" s="128">
        <f>'الجوانب الفنية والتمويلية'!D174*3</f>
        <v>0</v>
      </c>
      <c r="D92" s="128">
        <f>'الجوانب الفنية والتمويلية'!D174*3</f>
        <v>0</v>
      </c>
      <c r="E92" s="128">
        <f>'الجوانب الفنية والتمويلية'!D174*3</f>
        <v>0</v>
      </c>
      <c r="F92" s="128">
        <f>E92+D92+C92+B92</f>
        <v>0</v>
      </c>
      <c r="G92" s="162"/>
      <c r="H92" s="174"/>
      <c r="I92" s="162"/>
      <c r="J92" s="174"/>
      <c r="K92" s="162"/>
    </row>
    <row r="93" spans="1:11" s="6" customFormat="1" ht="17.45">
      <c r="A93" s="127" t="s">
        <v>250</v>
      </c>
      <c r="B93" s="128">
        <f>B91</f>
        <v>0</v>
      </c>
      <c r="C93" s="128">
        <f>C91-C92</f>
        <v>0</v>
      </c>
      <c r="D93" s="128">
        <f>D91-D92</f>
        <v>0</v>
      </c>
      <c r="E93" s="128">
        <f>E91-E92</f>
        <v>0</v>
      </c>
      <c r="F93" s="128">
        <f>F91-F92</f>
        <v>0</v>
      </c>
      <c r="G93" s="162"/>
      <c r="H93" s="174"/>
      <c r="I93" s="162"/>
      <c r="J93" s="174"/>
      <c r="K93" s="162"/>
    </row>
    <row r="94" spans="1:11" s="6" customFormat="1" ht="17.45">
      <c r="A94" s="162"/>
      <c r="B94" s="164"/>
      <c r="C94" s="164"/>
      <c r="D94" s="164"/>
      <c r="E94" s="164"/>
      <c r="F94" s="164"/>
      <c r="G94" s="164"/>
      <c r="H94" s="163"/>
      <c r="I94" s="71"/>
      <c r="J94" s="71"/>
      <c r="K94" s="71"/>
    </row>
    <row r="95" spans="1:11" s="6" customFormat="1" ht="27.75" customHeight="1">
      <c r="A95" s="377" t="s">
        <v>251</v>
      </c>
      <c r="B95" s="378"/>
      <c r="C95" s="378"/>
      <c r="D95" s="378"/>
      <c r="E95" s="378"/>
      <c r="F95" s="378"/>
      <c r="G95" s="186"/>
      <c r="H95" s="68"/>
      <c r="I95" s="50"/>
      <c r="J95" s="50"/>
      <c r="K95" s="50"/>
    </row>
    <row r="96" spans="1:11" s="6" customFormat="1" ht="17.45">
      <c r="A96" s="130" t="s">
        <v>87</v>
      </c>
      <c r="B96" s="138" t="s">
        <v>235</v>
      </c>
      <c r="C96" s="138" t="s">
        <v>236</v>
      </c>
      <c r="D96" s="138" t="s">
        <v>237</v>
      </c>
      <c r="E96" s="138" t="s">
        <v>238</v>
      </c>
      <c r="F96" s="183" t="s">
        <v>239</v>
      </c>
      <c r="G96" s="187"/>
      <c r="H96" s="68"/>
      <c r="I96" s="50"/>
      <c r="J96" s="50"/>
      <c r="K96" s="50"/>
    </row>
    <row r="97" spans="1:11" s="6" customFormat="1" ht="19.899999999999999" customHeight="1">
      <c r="A97" s="125" t="s">
        <v>252</v>
      </c>
      <c r="B97" s="131">
        <f>'الجوانب الفنية والتمويلية'!G156</f>
        <v>0</v>
      </c>
      <c r="C97" s="131">
        <f>B109</f>
        <v>0</v>
      </c>
      <c r="D97" s="131">
        <f>C109</f>
        <v>0</v>
      </c>
      <c r="E97" s="131">
        <f>D109</f>
        <v>0</v>
      </c>
      <c r="F97" s="182">
        <f>B97</f>
        <v>0</v>
      </c>
      <c r="G97" s="188"/>
      <c r="H97" s="68"/>
      <c r="I97" s="50"/>
      <c r="J97" s="50"/>
      <c r="K97" s="50"/>
    </row>
    <row r="98" spans="1:11" s="6" customFormat="1" ht="19.899999999999999" customHeight="1">
      <c r="A98" s="123" t="s">
        <v>253</v>
      </c>
      <c r="B98" s="131"/>
      <c r="C98" s="131"/>
      <c r="D98" s="131"/>
      <c r="E98" s="131"/>
      <c r="F98" s="182"/>
      <c r="G98" s="188"/>
      <c r="H98" s="68"/>
      <c r="I98" s="50"/>
      <c r="J98" s="50"/>
      <c r="K98" s="50"/>
    </row>
    <row r="99" spans="1:11" s="6" customFormat="1" ht="19.899999999999999" customHeight="1">
      <c r="A99" s="125" t="s">
        <v>254</v>
      </c>
      <c r="B99" s="131">
        <f>B83</f>
        <v>0</v>
      </c>
      <c r="C99" s="131">
        <f>C83</f>
        <v>0</v>
      </c>
      <c r="D99" s="131">
        <f>D83</f>
        <v>0</v>
      </c>
      <c r="E99" s="131">
        <f>E83</f>
        <v>0</v>
      </c>
      <c r="F99" s="182">
        <f>F83</f>
        <v>0</v>
      </c>
      <c r="G99" s="188"/>
      <c r="H99" s="68"/>
      <c r="I99" s="50"/>
      <c r="J99" s="50"/>
      <c r="K99" s="50"/>
    </row>
    <row r="100" spans="1:11" s="6" customFormat="1" ht="19.899999999999999" customHeight="1">
      <c r="A100" s="125" t="s">
        <v>255</v>
      </c>
      <c r="B100" s="131"/>
      <c r="C100" s="131"/>
      <c r="D100" s="131"/>
      <c r="E100" s="131"/>
      <c r="F100" s="182"/>
      <c r="G100" s="188"/>
      <c r="H100" s="68"/>
      <c r="I100" s="50"/>
      <c r="J100" s="50"/>
      <c r="K100" s="50"/>
    </row>
    <row r="101" spans="1:11" s="6" customFormat="1" ht="19.899999999999999" customHeight="1">
      <c r="A101" s="125" t="s">
        <v>256</v>
      </c>
      <c r="B101" s="132">
        <f>SUM(B99:B100)</f>
        <v>0</v>
      </c>
      <c r="C101" s="132">
        <f>SUM(C99:C100)</f>
        <v>0</v>
      </c>
      <c r="D101" s="132">
        <f>SUM(D99:D100)</f>
        <v>0</v>
      </c>
      <c r="E101" s="132">
        <f>SUM(E99:E100)</f>
        <v>0</v>
      </c>
      <c r="F101" s="184">
        <f>SUM(F99:F100)</f>
        <v>0</v>
      </c>
      <c r="G101" s="189"/>
      <c r="H101" s="68"/>
      <c r="I101" s="50"/>
      <c r="J101" s="50"/>
      <c r="K101" s="50"/>
    </row>
    <row r="102" spans="1:11" s="6" customFormat="1" ht="19.899999999999999" customHeight="1">
      <c r="A102" s="123" t="s">
        <v>257</v>
      </c>
      <c r="B102" s="131"/>
      <c r="C102" s="131"/>
      <c r="D102" s="131"/>
      <c r="E102" s="131"/>
      <c r="F102" s="182"/>
      <c r="G102" s="188"/>
      <c r="H102" s="68"/>
      <c r="I102" s="50"/>
      <c r="J102" s="50"/>
      <c r="K102" s="50"/>
    </row>
    <row r="103" spans="1:11" s="6" customFormat="1" ht="19.899999999999999" customHeight="1">
      <c r="A103" s="125" t="s">
        <v>242</v>
      </c>
      <c r="B103" s="131">
        <f>B85</f>
        <v>0</v>
      </c>
      <c r="C103" s="131">
        <f>C85</f>
        <v>0</v>
      </c>
      <c r="D103" s="131">
        <f>D85</f>
        <v>0</v>
      </c>
      <c r="E103" s="131">
        <f>E85</f>
        <v>0</v>
      </c>
      <c r="F103" s="182">
        <f>F85</f>
        <v>0</v>
      </c>
      <c r="G103" s="188"/>
      <c r="H103" s="68"/>
      <c r="I103" s="50"/>
      <c r="J103" s="50"/>
      <c r="K103" s="50"/>
    </row>
    <row r="104" spans="1:11" s="6" customFormat="1" ht="19.899999999999999" customHeight="1">
      <c r="A104" s="125" t="s">
        <v>243</v>
      </c>
      <c r="B104" s="131">
        <f>B86</f>
        <v>0</v>
      </c>
      <c r="C104" s="131"/>
      <c r="D104" s="131">
        <f>D86</f>
        <v>0</v>
      </c>
      <c r="E104" s="131"/>
      <c r="F104" s="182">
        <f>F86</f>
        <v>0</v>
      </c>
      <c r="G104" s="188"/>
      <c r="H104" s="68"/>
      <c r="I104" s="50"/>
      <c r="J104" s="50"/>
      <c r="K104" s="50"/>
    </row>
    <row r="105" spans="1:11" s="6" customFormat="1" ht="19.899999999999999" customHeight="1">
      <c r="A105" s="125" t="s">
        <v>258</v>
      </c>
      <c r="B105" s="131"/>
      <c r="C105" s="131"/>
      <c r="D105" s="131"/>
      <c r="E105" s="131">
        <f>E90</f>
        <v>0</v>
      </c>
      <c r="F105" s="182">
        <f>F90</f>
        <v>0</v>
      </c>
      <c r="G105" s="188"/>
      <c r="H105" s="68"/>
      <c r="I105" s="50"/>
      <c r="J105" s="50"/>
      <c r="K105" s="50"/>
    </row>
    <row r="106" spans="1:11" s="6" customFormat="1" ht="19.899999999999999" customHeight="1">
      <c r="A106" s="125" t="s">
        <v>249</v>
      </c>
      <c r="B106" s="131">
        <f>B92</f>
        <v>0</v>
      </c>
      <c r="C106" s="131">
        <f>C92</f>
        <v>0</v>
      </c>
      <c r="D106" s="131">
        <f>D92</f>
        <v>0</v>
      </c>
      <c r="E106" s="131">
        <f>E90</f>
        <v>0</v>
      </c>
      <c r="F106" s="182">
        <f>F92</f>
        <v>0</v>
      </c>
      <c r="G106" s="188"/>
      <c r="H106" s="68"/>
      <c r="I106" s="50"/>
      <c r="J106" s="50"/>
      <c r="K106" s="50"/>
    </row>
    <row r="107" spans="1:11" s="6" customFormat="1" ht="19.899999999999999" customHeight="1">
      <c r="A107" s="125" t="s">
        <v>259</v>
      </c>
      <c r="B107" s="132">
        <f>SUM(B103:B106)</f>
        <v>0</v>
      </c>
      <c r="C107" s="132">
        <f>SUM(C103:C106)</f>
        <v>0</v>
      </c>
      <c r="D107" s="132">
        <f>SUM(D103:D106)</f>
        <v>0</v>
      </c>
      <c r="E107" s="132">
        <f>SUM(E103:E106)</f>
        <v>0</v>
      </c>
      <c r="F107" s="184">
        <f>SUM(F103:G106)</f>
        <v>0</v>
      </c>
      <c r="G107" s="189"/>
      <c r="H107" s="68"/>
      <c r="I107" s="50"/>
      <c r="J107" s="50"/>
      <c r="K107" s="50"/>
    </row>
    <row r="108" spans="1:11" s="6" customFormat="1" ht="19.899999999999999" customHeight="1">
      <c r="A108" s="125" t="s">
        <v>260</v>
      </c>
      <c r="B108" s="131">
        <f>B101-B107</f>
        <v>0</v>
      </c>
      <c r="C108" s="131">
        <f>C101-C107</f>
        <v>0</v>
      </c>
      <c r="D108" s="131">
        <f>D101-D107</f>
        <v>0</v>
      </c>
      <c r="E108" s="131">
        <f>E101-E107</f>
        <v>0</v>
      </c>
      <c r="F108" s="182">
        <f>F101-F107</f>
        <v>0</v>
      </c>
      <c r="G108" s="188"/>
      <c r="H108" s="68"/>
      <c r="I108" s="50"/>
      <c r="J108" s="50"/>
      <c r="K108" s="50"/>
    </row>
    <row r="109" spans="1:11" s="6" customFormat="1" ht="19.899999999999999" customHeight="1">
      <c r="A109" s="133" t="s">
        <v>261</v>
      </c>
      <c r="B109" s="119">
        <f>B97+B108</f>
        <v>0</v>
      </c>
      <c r="C109" s="119">
        <f>C97+C108</f>
        <v>0</v>
      </c>
      <c r="D109" s="119">
        <f>D97+D108</f>
        <v>0</v>
      </c>
      <c r="E109" s="119">
        <f>E97+E108</f>
        <v>0</v>
      </c>
      <c r="F109" s="185">
        <f>F97+F108</f>
        <v>0</v>
      </c>
      <c r="G109" s="189"/>
      <c r="H109" s="68"/>
      <c r="I109" s="50"/>
      <c r="J109" s="50"/>
      <c r="K109" s="50"/>
    </row>
    <row r="110" spans="1:11" s="6" customFormat="1" ht="17.45">
      <c r="A110" s="135"/>
      <c r="B110" s="136"/>
      <c r="C110" s="136"/>
      <c r="D110" s="136"/>
      <c r="E110" s="136"/>
      <c r="F110" s="136"/>
      <c r="G110" s="137"/>
      <c r="H110" s="70"/>
      <c r="I110" s="56"/>
      <c r="J110" s="56"/>
      <c r="K110" s="50"/>
    </row>
    <row r="111" spans="1:11" s="6" customFormat="1" ht="17.45">
      <c r="A111" s="370" t="s">
        <v>262</v>
      </c>
      <c r="B111" s="370"/>
      <c r="C111" s="370"/>
      <c r="D111" s="370"/>
      <c r="E111" s="370"/>
      <c r="F111" s="370"/>
      <c r="G111" s="370"/>
      <c r="H111" s="370"/>
      <c r="I111" s="370"/>
      <c r="J111" s="370"/>
      <c r="K111" s="68"/>
    </row>
    <row r="112" spans="1:11" s="6" customFormat="1" ht="17.45">
      <c r="A112" s="265" t="s">
        <v>97</v>
      </c>
      <c r="B112" s="138" t="s">
        <v>235</v>
      </c>
      <c r="C112" s="138"/>
      <c r="D112" s="138" t="s">
        <v>236</v>
      </c>
      <c r="E112" s="138"/>
      <c r="F112" s="138" t="s">
        <v>237</v>
      </c>
      <c r="G112" s="138"/>
      <c r="H112" s="138" t="s">
        <v>238</v>
      </c>
      <c r="I112" s="138"/>
      <c r="J112" s="138" t="s">
        <v>263</v>
      </c>
      <c r="K112" s="68"/>
    </row>
    <row r="113" spans="1:12" s="6" customFormat="1" ht="21" customHeight="1">
      <c r="A113" s="265"/>
      <c r="B113" s="99" t="s">
        <v>264</v>
      </c>
      <c r="C113" s="99" t="s">
        <v>265</v>
      </c>
      <c r="D113" s="99" t="s">
        <v>264</v>
      </c>
      <c r="E113" s="99" t="s">
        <v>265</v>
      </c>
      <c r="F113" s="99" t="s">
        <v>264</v>
      </c>
      <c r="G113" s="99" t="s">
        <v>265</v>
      </c>
      <c r="H113" s="99" t="s">
        <v>264</v>
      </c>
      <c r="I113" s="178" t="s">
        <v>265</v>
      </c>
      <c r="J113" s="99" t="s">
        <v>170</v>
      </c>
      <c r="K113" s="68"/>
    </row>
    <row r="114" spans="1:12" s="6" customFormat="1" ht="25.15" customHeight="1">
      <c r="A114" s="123" t="s">
        <v>266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68"/>
    </row>
    <row r="115" spans="1:12" s="6" customFormat="1" ht="25.15" customHeight="1">
      <c r="A115" s="141" t="s">
        <v>267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68"/>
    </row>
    <row r="116" spans="1:12" s="6" customFormat="1" ht="25.15" customHeight="1">
      <c r="A116" s="125" t="s">
        <v>268</v>
      </c>
      <c r="B116" s="140"/>
      <c r="C116" s="142">
        <f>B109</f>
        <v>0</v>
      </c>
      <c r="D116" s="140"/>
      <c r="E116" s="142">
        <f>C109</f>
        <v>0</v>
      </c>
      <c r="F116" s="140"/>
      <c r="G116" s="142">
        <f>D109</f>
        <v>0</v>
      </c>
      <c r="H116" s="140"/>
      <c r="I116" s="142">
        <f>E109</f>
        <v>0</v>
      </c>
      <c r="J116" s="142">
        <f>SUM(I116)</f>
        <v>0</v>
      </c>
      <c r="K116" s="68"/>
    </row>
    <row r="117" spans="1:12" s="6" customFormat="1" ht="25.15" customHeight="1">
      <c r="A117" s="141" t="s">
        <v>269</v>
      </c>
      <c r="B117" s="140"/>
      <c r="C117" s="140"/>
      <c r="D117" s="140"/>
      <c r="E117" s="140"/>
      <c r="F117" s="140"/>
      <c r="G117" s="140"/>
      <c r="H117" s="140"/>
      <c r="I117" s="140"/>
      <c r="J117" s="142">
        <f>SUM(I117)</f>
        <v>0</v>
      </c>
      <c r="K117" s="68"/>
    </row>
    <row r="118" spans="1:12" s="6" customFormat="1" ht="25.15" customHeight="1">
      <c r="A118" s="125" t="s">
        <v>166</v>
      </c>
      <c r="B118" s="153">
        <f>C7</f>
        <v>0</v>
      </c>
      <c r="C118" s="153"/>
      <c r="D118" s="153">
        <f>B118</f>
        <v>0</v>
      </c>
      <c r="E118" s="153"/>
      <c r="F118" s="153">
        <f>D118</f>
        <v>0</v>
      </c>
      <c r="G118" s="153"/>
      <c r="H118" s="153">
        <f>F118</f>
        <v>0</v>
      </c>
      <c r="I118" s="140"/>
      <c r="J118" s="142"/>
      <c r="K118" s="68"/>
    </row>
    <row r="119" spans="1:12" s="6" customFormat="1" ht="25.15" customHeight="1">
      <c r="A119" s="125" t="s">
        <v>270</v>
      </c>
      <c r="B119" s="153">
        <f>D119*3/4</f>
        <v>0</v>
      </c>
      <c r="C119" s="153">
        <f>B118-B119</f>
        <v>0</v>
      </c>
      <c r="D119" s="153">
        <f>F119*3/4</f>
        <v>0</v>
      </c>
      <c r="E119" s="153">
        <f>D118-D119</f>
        <v>0</v>
      </c>
      <c r="F119" s="153">
        <f>H119*3/4</f>
        <v>0</v>
      </c>
      <c r="G119" s="153">
        <f>F118-F119</f>
        <v>0</v>
      </c>
      <c r="H119" s="153">
        <f>F7</f>
        <v>0</v>
      </c>
      <c r="I119" s="142"/>
      <c r="J119" s="142">
        <f>H118-H119</f>
        <v>0</v>
      </c>
      <c r="K119" s="68"/>
    </row>
    <row r="120" spans="1:12" s="6" customFormat="1" ht="25.15" customHeight="1">
      <c r="A120" s="125" t="s">
        <v>271</v>
      </c>
      <c r="B120" s="153">
        <f>C9</f>
        <v>0</v>
      </c>
      <c r="C120" s="153"/>
      <c r="D120" s="153">
        <f>B120</f>
        <v>0</v>
      </c>
      <c r="E120" s="153"/>
      <c r="F120" s="153">
        <f>D120</f>
        <v>0</v>
      </c>
      <c r="G120" s="153"/>
      <c r="H120" s="153">
        <f>F120</f>
        <v>0</v>
      </c>
      <c r="I120" s="140"/>
      <c r="J120" s="142"/>
      <c r="K120" s="68"/>
    </row>
    <row r="121" spans="1:12" s="6" customFormat="1" ht="25.15" customHeight="1">
      <c r="A121" s="125" t="s">
        <v>272</v>
      </c>
      <c r="B121" s="153">
        <f>D121*3/4</f>
        <v>0</v>
      </c>
      <c r="C121" s="153">
        <f>B120-B121</f>
        <v>0</v>
      </c>
      <c r="D121" s="153">
        <f>F121*3/4</f>
        <v>0</v>
      </c>
      <c r="E121" s="153">
        <f>D120-D121</f>
        <v>0</v>
      </c>
      <c r="F121" s="153">
        <f>H121*3/4</f>
        <v>0</v>
      </c>
      <c r="G121" s="153">
        <f>F120-F121</f>
        <v>0</v>
      </c>
      <c r="H121" s="153">
        <f>F9</f>
        <v>0</v>
      </c>
      <c r="I121" s="143"/>
      <c r="J121" s="142">
        <f>H120-H121</f>
        <v>0</v>
      </c>
      <c r="K121" s="68"/>
    </row>
    <row r="122" spans="1:12" s="6" customFormat="1" ht="25.15" customHeight="1">
      <c r="A122" s="125" t="s">
        <v>273</v>
      </c>
      <c r="B122" s="153">
        <f>C8</f>
        <v>0</v>
      </c>
      <c r="C122" s="153"/>
      <c r="D122" s="153">
        <f>B122</f>
        <v>0</v>
      </c>
      <c r="E122" s="153"/>
      <c r="F122" s="153">
        <f>D122</f>
        <v>0</v>
      </c>
      <c r="G122" s="153"/>
      <c r="H122" s="153">
        <f>F122</f>
        <v>0</v>
      </c>
      <c r="I122" s="140"/>
      <c r="J122" s="142"/>
      <c r="K122" s="68"/>
    </row>
    <row r="123" spans="1:12" s="6" customFormat="1" ht="25.15" customHeight="1">
      <c r="A123" s="125" t="s">
        <v>274</v>
      </c>
      <c r="B123" s="153">
        <f>D123*3/4</f>
        <v>0</v>
      </c>
      <c r="C123" s="153">
        <f>B122-B123</f>
        <v>0</v>
      </c>
      <c r="D123" s="153">
        <f>F123*3/4</f>
        <v>0</v>
      </c>
      <c r="E123" s="153">
        <f>D122-D123</f>
        <v>0</v>
      </c>
      <c r="F123" s="153">
        <f>H123*3/4</f>
        <v>0</v>
      </c>
      <c r="G123" s="153">
        <f>F122-F123</f>
        <v>0</v>
      </c>
      <c r="H123" s="153">
        <f>F8</f>
        <v>0</v>
      </c>
      <c r="I123" s="143"/>
      <c r="J123" s="142">
        <f>H122-H123</f>
        <v>0</v>
      </c>
      <c r="K123" s="68"/>
    </row>
    <row r="124" spans="1:12" s="6" customFormat="1" ht="25.15" customHeight="1">
      <c r="A124" s="125" t="s">
        <v>211</v>
      </c>
      <c r="B124" s="153">
        <f>C10</f>
        <v>0</v>
      </c>
      <c r="C124" s="153"/>
      <c r="D124" s="153">
        <f>B124</f>
        <v>0</v>
      </c>
      <c r="E124" s="153"/>
      <c r="F124" s="153">
        <f>D124</f>
        <v>0</v>
      </c>
      <c r="G124" s="153"/>
      <c r="H124" s="153">
        <f>F124</f>
        <v>0</v>
      </c>
      <c r="I124" s="140"/>
      <c r="J124" s="142"/>
      <c r="K124" s="68"/>
    </row>
    <row r="125" spans="1:12" s="6" customFormat="1" ht="25.15" customHeight="1">
      <c r="A125" s="125" t="s">
        <v>275</v>
      </c>
      <c r="B125" s="153">
        <f>D125*3/4</f>
        <v>0</v>
      </c>
      <c r="C125" s="153">
        <f>B124-B125</f>
        <v>0</v>
      </c>
      <c r="D125" s="153">
        <f>F125*3/4</f>
        <v>0</v>
      </c>
      <c r="E125" s="153">
        <f>D124-D125</f>
        <v>0</v>
      </c>
      <c r="F125" s="153">
        <f>H125*3/4</f>
        <v>0</v>
      </c>
      <c r="G125" s="153">
        <f>F124-F125</f>
        <v>0</v>
      </c>
      <c r="H125" s="153">
        <f>F10</f>
        <v>0</v>
      </c>
      <c r="I125" s="143"/>
      <c r="J125" s="142">
        <f>H124-H125</f>
        <v>0</v>
      </c>
      <c r="K125" s="68"/>
    </row>
    <row r="126" spans="1:12" s="6" customFormat="1" ht="25.15" customHeight="1">
      <c r="A126" s="123" t="s">
        <v>276</v>
      </c>
      <c r="B126" s="144">
        <f t="shared" ref="B126:I126" si="1">B118-B119+B120-B121+B122-B123+B124-B125</f>
        <v>0</v>
      </c>
      <c r="C126" s="144">
        <f t="shared" si="1"/>
        <v>0</v>
      </c>
      <c r="D126" s="144">
        <f t="shared" si="1"/>
        <v>0</v>
      </c>
      <c r="E126" s="144">
        <f t="shared" si="1"/>
        <v>0</v>
      </c>
      <c r="F126" s="144">
        <f t="shared" si="1"/>
        <v>0</v>
      </c>
      <c r="G126" s="144">
        <f t="shared" si="1"/>
        <v>0</v>
      </c>
      <c r="H126" s="144">
        <f t="shared" si="1"/>
        <v>0</v>
      </c>
      <c r="I126" s="144">
        <f t="shared" si="1"/>
        <v>0</v>
      </c>
      <c r="J126" s="144">
        <f>SUM(B126:I126)</f>
        <v>0</v>
      </c>
      <c r="K126" s="68"/>
    </row>
    <row r="127" spans="1:12" s="6" customFormat="1" ht="25.15" customHeight="1">
      <c r="A127" s="145" t="s">
        <v>277</v>
      </c>
      <c r="B127" s="146">
        <f t="shared" ref="B127:J127" si="2">B116+B126</f>
        <v>0</v>
      </c>
      <c r="C127" s="146">
        <f t="shared" si="2"/>
        <v>0</v>
      </c>
      <c r="D127" s="146">
        <f t="shared" si="2"/>
        <v>0</v>
      </c>
      <c r="E127" s="146">
        <f t="shared" si="2"/>
        <v>0</v>
      </c>
      <c r="F127" s="146">
        <f t="shared" si="2"/>
        <v>0</v>
      </c>
      <c r="G127" s="146">
        <f t="shared" si="2"/>
        <v>0</v>
      </c>
      <c r="H127" s="146">
        <f t="shared" si="2"/>
        <v>0</v>
      </c>
      <c r="I127" s="146">
        <f t="shared" si="2"/>
        <v>0</v>
      </c>
      <c r="J127" s="146">
        <f t="shared" si="2"/>
        <v>0</v>
      </c>
      <c r="K127" s="134"/>
      <c r="L127" s="152"/>
    </row>
    <row r="128" spans="1:12" s="6" customFormat="1" ht="25.15" customHeight="1">
      <c r="A128" s="123" t="s">
        <v>278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68"/>
    </row>
    <row r="129" spans="1:11" s="6" customFormat="1" ht="25.15" customHeight="1">
      <c r="A129" s="141" t="s">
        <v>279</v>
      </c>
      <c r="B129" s="140"/>
      <c r="C129" s="140"/>
      <c r="D129" s="140"/>
      <c r="E129" s="140"/>
      <c r="F129" s="140"/>
      <c r="G129" s="140"/>
      <c r="H129" s="140"/>
      <c r="I129" s="140"/>
      <c r="J129" s="153">
        <f>SUM(B129:I129)</f>
        <v>0</v>
      </c>
      <c r="K129" s="68"/>
    </row>
    <row r="130" spans="1:11" s="6" customFormat="1" ht="25.15" customHeight="1">
      <c r="A130" s="125" t="s">
        <v>280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68"/>
    </row>
    <row r="131" spans="1:11" s="6" customFormat="1" ht="17.45">
      <c r="A131" s="141" t="s">
        <v>281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68"/>
    </row>
    <row r="132" spans="1:11" s="6" customFormat="1" ht="17.45">
      <c r="A132" s="125" t="s">
        <v>282</v>
      </c>
      <c r="B132" s="122"/>
      <c r="C132" s="122">
        <f>'الجوانب الفنية والتمويلية'!D169</f>
        <v>0</v>
      </c>
      <c r="D132" s="122"/>
      <c r="E132" s="122">
        <v>0</v>
      </c>
      <c r="F132" s="122"/>
      <c r="G132" s="122">
        <v>0</v>
      </c>
      <c r="H132" s="122"/>
      <c r="I132" s="122">
        <v>0</v>
      </c>
      <c r="J132" s="122">
        <f>SUM(B132:I132)-F106</f>
        <v>0</v>
      </c>
      <c r="K132" s="68"/>
    </row>
    <row r="133" spans="1:11" s="6" customFormat="1" ht="17.45">
      <c r="A133" s="141" t="s">
        <v>283</v>
      </c>
      <c r="B133" s="122"/>
      <c r="C133" s="122"/>
      <c r="D133" s="122"/>
      <c r="E133" s="122"/>
      <c r="F133" s="122"/>
      <c r="G133" s="122"/>
      <c r="H133" s="122"/>
      <c r="I133" s="122"/>
      <c r="J133" s="122">
        <f>SUM(B133:I133)</f>
        <v>0</v>
      </c>
      <c r="K133" s="68"/>
    </row>
    <row r="134" spans="1:11" s="6" customFormat="1" ht="17.45">
      <c r="A134" s="125" t="s">
        <v>284</v>
      </c>
      <c r="B134" s="122"/>
      <c r="C134" s="122">
        <f>'الجوانب الفنية والتمويلية'!E164-'الجوانب الفنية والتمويلية'!D169</f>
        <v>0</v>
      </c>
      <c r="D134" s="122"/>
      <c r="E134" s="122">
        <v>0</v>
      </c>
      <c r="F134" s="122"/>
      <c r="G134" s="122">
        <v>0</v>
      </c>
      <c r="H134" s="122"/>
      <c r="I134" s="122">
        <v>0</v>
      </c>
      <c r="J134" s="122">
        <f>SUM(B134:I134)</f>
        <v>0</v>
      </c>
      <c r="K134" s="68"/>
    </row>
    <row r="135" spans="1:11" s="6" customFormat="1" ht="17.45">
      <c r="A135" s="125" t="s">
        <v>285</v>
      </c>
      <c r="B135" s="122"/>
      <c r="C135" s="122">
        <f>B93</f>
        <v>0</v>
      </c>
      <c r="D135" s="122"/>
      <c r="E135" s="122">
        <f>C93</f>
        <v>0</v>
      </c>
      <c r="F135" s="122"/>
      <c r="G135" s="122">
        <f>D93</f>
        <v>0</v>
      </c>
      <c r="H135" s="122"/>
      <c r="I135" s="122">
        <f>E93</f>
        <v>0</v>
      </c>
      <c r="J135" s="122">
        <f>SUM(B135:I135)</f>
        <v>0</v>
      </c>
      <c r="K135" s="68"/>
    </row>
    <row r="136" spans="1:11" s="6" customFormat="1" ht="17.45">
      <c r="A136" s="139" t="s">
        <v>286</v>
      </c>
      <c r="B136" s="147"/>
      <c r="C136" s="147">
        <f t="shared" ref="C136:I136" si="3">C132+C134+C135</f>
        <v>0</v>
      </c>
      <c r="D136" s="147">
        <f t="shared" si="3"/>
        <v>0</v>
      </c>
      <c r="E136" s="147">
        <f t="shared" si="3"/>
        <v>0</v>
      </c>
      <c r="F136" s="147">
        <f t="shared" si="3"/>
        <v>0</v>
      </c>
      <c r="G136" s="147">
        <f t="shared" si="3"/>
        <v>0</v>
      </c>
      <c r="H136" s="147">
        <f t="shared" si="3"/>
        <v>0</v>
      </c>
      <c r="I136" s="147">
        <f t="shared" si="3"/>
        <v>0</v>
      </c>
      <c r="J136" s="148">
        <f>SUM(B136:I136)</f>
        <v>0</v>
      </c>
      <c r="K136" s="68"/>
    </row>
    <row r="137" spans="1:11" s="375" customFormat="1" ht="17.45"/>
    <row r="138" spans="1:11" s="6" customFormat="1" ht="17.45">
      <c r="A138" s="260" t="s">
        <v>287</v>
      </c>
      <c r="B138" s="260"/>
      <c r="C138" s="260"/>
      <c r="D138" s="260"/>
      <c r="E138" s="56"/>
      <c r="F138" s="56"/>
      <c r="G138" s="56"/>
      <c r="H138" s="50"/>
      <c r="I138" s="50"/>
      <c r="J138" s="50"/>
      <c r="K138" s="50"/>
    </row>
    <row r="139" spans="1:11" s="6" customFormat="1" ht="17.45">
      <c r="A139" s="368" t="s">
        <v>288</v>
      </c>
      <c r="B139" s="368"/>
      <c r="C139" s="368"/>
      <c r="D139" s="368"/>
      <c r="E139" s="149" t="s">
        <v>289</v>
      </c>
      <c r="F139" s="368" t="s">
        <v>290</v>
      </c>
      <c r="G139" s="368"/>
      <c r="H139" s="68"/>
      <c r="I139" s="50"/>
      <c r="J139" s="50"/>
      <c r="K139" s="50"/>
    </row>
    <row r="140" spans="1:11" s="6" customFormat="1" ht="17.45">
      <c r="A140" s="373" t="str">
        <f>IFERROR(E140/F140,"")</f>
        <v/>
      </c>
      <c r="B140" s="373"/>
      <c r="C140" s="373"/>
      <c r="D140" s="373"/>
      <c r="E140" s="117">
        <f>E32</f>
        <v>0</v>
      </c>
      <c r="F140" s="371">
        <f>E77-F34</f>
        <v>0</v>
      </c>
      <c r="G140" s="371"/>
      <c r="H140" s="68"/>
      <c r="I140" s="50"/>
      <c r="J140" s="50"/>
      <c r="K140" s="50"/>
    </row>
    <row r="141" spans="1:11" s="6" customFormat="1" ht="17.45">
      <c r="A141" s="129"/>
      <c r="B141" s="129"/>
      <c r="C141" s="129"/>
      <c r="D141" s="129"/>
      <c r="E141" s="72"/>
      <c r="F141" s="72"/>
      <c r="G141" s="72"/>
      <c r="H141" s="50"/>
      <c r="I141" s="50"/>
      <c r="J141" s="50"/>
      <c r="K141" s="50"/>
    </row>
    <row r="142" spans="1:11" s="6" customFormat="1" ht="17.45">
      <c r="A142" s="376" t="s">
        <v>291</v>
      </c>
      <c r="B142" s="376"/>
      <c r="C142" s="376"/>
      <c r="D142" s="376"/>
      <c r="E142" s="150"/>
      <c r="F142" s="56"/>
      <c r="G142" s="56"/>
      <c r="H142" s="50"/>
      <c r="I142" s="50"/>
      <c r="J142" s="50"/>
      <c r="K142" s="50"/>
    </row>
    <row r="143" spans="1:11" s="6" customFormat="1" ht="17.45">
      <c r="A143" s="368" t="s">
        <v>292</v>
      </c>
      <c r="B143" s="368"/>
      <c r="C143" s="368"/>
      <c r="D143" s="368"/>
      <c r="E143" s="149" t="s">
        <v>289</v>
      </c>
      <c r="F143" s="368" t="s">
        <v>290</v>
      </c>
      <c r="G143" s="368"/>
      <c r="H143" s="68"/>
      <c r="I143" s="50"/>
      <c r="J143" s="50"/>
      <c r="K143" s="50"/>
    </row>
    <row r="144" spans="1:11" s="6" customFormat="1" ht="17.45">
      <c r="A144" s="373" t="str">
        <f>IFERROR(E144/F144,"")</f>
        <v/>
      </c>
      <c r="B144" s="373"/>
      <c r="C144" s="373"/>
      <c r="D144" s="373"/>
      <c r="E144" s="117">
        <f>E32</f>
        <v>0</v>
      </c>
      <c r="F144" s="374">
        <f>(E77-(E77*10/100))-F34</f>
        <v>0</v>
      </c>
      <c r="G144" s="371"/>
      <c r="H144" s="68"/>
      <c r="I144" s="50"/>
      <c r="J144" s="50"/>
      <c r="K144" s="50"/>
    </row>
    <row r="145" spans="1:11" s="6" customFormat="1" ht="17.45">
      <c r="A145" s="129"/>
      <c r="B145" s="129"/>
      <c r="C145" s="129"/>
      <c r="D145" s="129"/>
      <c r="E145" s="129"/>
      <c r="F145" s="129"/>
      <c r="G145" s="129"/>
      <c r="H145" s="50"/>
      <c r="I145" s="50"/>
      <c r="J145" s="50"/>
      <c r="K145" s="50"/>
    </row>
    <row r="146" spans="1:11" s="6" customFormat="1" ht="17.45">
      <c r="A146" s="368" t="s">
        <v>293</v>
      </c>
      <c r="B146" s="368"/>
      <c r="C146" s="368"/>
      <c r="D146" s="368"/>
      <c r="E146" s="151" t="s">
        <v>294</v>
      </c>
      <c r="F146" s="372" t="s">
        <v>295</v>
      </c>
      <c r="G146" s="372"/>
      <c r="H146" s="68"/>
      <c r="I146" s="50"/>
      <c r="J146" s="50"/>
      <c r="K146" s="50"/>
    </row>
    <row r="147" spans="1:11" s="6" customFormat="1" ht="17.45">
      <c r="A147" s="373" t="str">
        <f>IFERROR(E147/F147,"")</f>
        <v/>
      </c>
      <c r="B147" s="373"/>
      <c r="C147" s="373"/>
      <c r="D147" s="373"/>
      <c r="E147" s="117">
        <f>F91</f>
        <v>0</v>
      </c>
      <c r="F147" s="371">
        <f>'الجوانب الفنية والتمويلية'!E164</f>
        <v>0</v>
      </c>
      <c r="G147" s="371"/>
      <c r="H147" s="68"/>
      <c r="I147" s="50"/>
      <c r="J147" s="50"/>
      <c r="K147" s="50"/>
    </row>
    <row r="148" spans="1:11" s="6" customFormat="1" ht="17.45">
      <c r="A148" s="129"/>
      <c r="B148" s="129"/>
      <c r="C148" s="129"/>
      <c r="D148" s="129"/>
      <c r="E148" s="129"/>
      <c r="F148" s="129"/>
      <c r="G148" s="129"/>
      <c r="H148" s="50"/>
      <c r="I148" s="50"/>
      <c r="J148" s="50"/>
      <c r="K148" s="50"/>
    </row>
    <row r="149" spans="1:11" s="6" customFormat="1" ht="17.45">
      <c r="A149" s="368" t="s">
        <v>296</v>
      </c>
      <c r="B149" s="368"/>
      <c r="C149" s="368"/>
      <c r="D149" s="368"/>
      <c r="E149" s="151" t="s">
        <v>294</v>
      </c>
      <c r="F149" s="372" t="s">
        <v>297</v>
      </c>
      <c r="G149" s="372"/>
      <c r="H149" s="68"/>
      <c r="I149" s="50"/>
      <c r="J149" s="50"/>
      <c r="K149" s="50"/>
    </row>
    <row r="150" spans="1:11" s="6" customFormat="1" ht="17.45">
      <c r="A150" s="373" t="str">
        <f>IFERROR(E150/F150,"")</f>
        <v/>
      </c>
      <c r="B150" s="373"/>
      <c r="C150" s="373"/>
      <c r="D150" s="373"/>
      <c r="E150" s="117">
        <f>F91</f>
        <v>0</v>
      </c>
      <c r="F150" s="371">
        <f>F83</f>
        <v>0</v>
      </c>
      <c r="G150" s="371"/>
      <c r="H150" s="68"/>
      <c r="I150" s="50"/>
      <c r="J150" s="50"/>
      <c r="K150" s="50"/>
    </row>
    <row r="151" spans="1:11" s="6" customFormat="1" ht="17.45">
      <c r="A151" s="129"/>
      <c r="B151" s="129"/>
      <c r="C151" s="129"/>
      <c r="D151" s="129"/>
      <c r="E151" s="129"/>
      <c r="F151" s="129"/>
      <c r="G151" s="129"/>
      <c r="H151" s="50"/>
      <c r="I151" s="50"/>
      <c r="J151" s="50"/>
      <c r="K151" s="50"/>
    </row>
    <row r="152" spans="1:11" s="6" customFormat="1" ht="17.45">
      <c r="A152" s="368" t="s">
        <v>298</v>
      </c>
      <c r="B152" s="368"/>
      <c r="C152" s="368"/>
      <c r="D152" s="368"/>
      <c r="E152" s="151" t="s">
        <v>299</v>
      </c>
      <c r="F152" s="372" t="s">
        <v>300</v>
      </c>
      <c r="G152" s="372"/>
      <c r="H152" s="68"/>
      <c r="I152" s="50"/>
      <c r="J152" s="50"/>
      <c r="K152" s="50"/>
    </row>
    <row r="153" spans="1:11" s="6" customFormat="1" ht="17.45">
      <c r="A153" s="369" t="str">
        <f>IFERROR(E153/F153,"")</f>
        <v/>
      </c>
      <c r="B153" s="369"/>
      <c r="C153" s="369"/>
      <c r="D153" s="369"/>
      <c r="E153" s="117">
        <f>'الجوانب الفنية والتمويلية'!E164</f>
        <v>0</v>
      </c>
      <c r="F153" s="371">
        <f>F91+E29</f>
        <v>0</v>
      </c>
      <c r="G153" s="371"/>
      <c r="H153" s="68"/>
      <c r="I153" s="50"/>
      <c r="J153" s="50"/>
      <c r="K153" s="50"/>
    </row>
    <row r="154" spans="1:11" s="6" customFormat="1" ht="17.45"/>
    <row r="155" spans="1:11" s="6" customFormat="1" ht="17.45"/>
    <row r="156" spans="1:11" s="6" customFormat="1" ht="17.45"/>
    <row r="157" spans="1:11" s="6" customFormat="1" ht="17.45"/>
    <row r="158" spans="1:11" s="6" customFormat="1" ht="17.45"/>
    <row r="159" spans="1:11" s="6" customFormat="1" ht="17.45"/>
    <row r="160" spans="1:11" s="6" customFormat="1" ht="17.45"/>
    <row r="161" s="6" customFormat="1" ht="17.45"/>
    <row r="162" s="6" customFormat="1" ht="17.45"/>
    <row r="163" s="6" customFormat="1" ht="17.45"/>
    <row r="164" s="6" customFormat="1" ht="17.45"/>
    <row r="165" s="6" customFormat="1" ht="17.45"/>
    <row r="166" s="6" customFormat="1" ht="17.45"/>
    <row r="167" s="6" customFormat="1" ht="17.45"/>
  </sheetData>
  <sheetProtection algorithmName="SHA-512" hashValue="x7YhgB/EpntyFQtOnqUgBiJp3WlYg3yQFxT5BRvVw4PWJvNQFMc3t+ag3UWWB8O+h2aVOJINCpK8uSffZiUYwQ==" saltValue="WupJ4Bp8jLo/gMRxvXH15w==" spinCount="100000" sheet="1" objects="1" scenarios="1" selectLockedCells="1"/>
  <mergeCells count="70">
    <mergeCell ref="A32:D32"/>
    <mergeCell ref="E32:F32"/>
    <mergeCell ref="A27:D27"/>
    <mergeCell ref="A80:F80"/>
    <mergeCell ref="A31:D31"/>
    <mergeCell ref="A95:F95"/>
    <mergeCell ref="A15:B22"/>
    <mergeCell ref="C16:E16"/>
    <mergeCell ref="E27:F27"/>
    <mergeCell ref="E29:F29"/>
    <mergeCell ref="E30:F30"/>
    <mergeCell ref="A37:F37"/>
    <mergeCell ref="A28:F28"/>
    <mergeCell ref="E31:F31"/>
    <mergeCell ref="A77:D77"/>
    <mergeCell ref="A81:A82"/>
    <mergeCell ref="A33:F33"/>
    <mergeCell ref="A34:E34"/>
    <mergeCell ref="A35:E35"/>
    <mergeCell ref="A29:D29"/>
    <mergeCell ref="A30:D30"/>
    <mergeCell ref="C10:D10"/>
    <mergeCell ref="A11:E11"/>
    <mergeCell ref="A6:B6"/>
    <mergeCell ref="C6:D6"/>
    <mergeCell ref="A7:B7"/>
    <mergeCell ref="C7:D7"/>
    <mergeCell ref="A8:B8"/>
    <mergeCell ref="C8:D8"/>
    <mergeCell ref="A112:A113"/>
    <mergeCell ref="A111:J111"/>
    <mergeCell ref="F144:G144"/>
    <mergeCell ref="F143:G143"/>
    <mergeCell ref="F140:G140"/>
    <mergeCell ref="F139:G139"/>
    <mergeCell ref="A137:XFD137"/>
    <mergeCell ref="A138:D138"/>
    <mergeCell ref="A144:D144"/>
    <mergeCell ref="A143:D143"/>
    <mergeCell ref="A142:D142"/>
    <mergeCell ref="A140:D140"/>
    <mergeCell ref="A139:D139"/>
    <mergeCell ref="A152:D152"/>
    <mergeCell ref="F152:G152"/>
    <mergeCell ref="A153:D153"/>
    <mergeCell ref="F153:G153"/>
    <mergeCell ref="A146:D146"/>
    <mergeCell ref="F146:G146"/>
    <mergeCell ref="A147:D147"/>
    <mergeCell ref="F147:G147"/>
    <mergeCell ref="A149:D149"/>
    <mergeCell ref="F149:G149"/>
    <mergeCell ref="A150:D150"/>
    <mergeCell ref="F150:G150"/>
    <mergeCell ref="A3:G3"/>
    <mergeCell ref="A24:E24"/>
    <mergeCell ref="C20:E20"/>
    <mergeCell ref="C18:E18"/>
    <mergeCell ref="C19:E19"/>
    <mergeCell ref="A23:B23"/>
    <mergeCell ref="C17:E17"/>
    <mergeCell ref="A9:B9"/>
    <mergeCell ref="A14:E14"/>
    <mergeCell ref="C23:E23"/>
    <mergeCell ref="C22:E22"/>
    <mergeCell ref="C21:E21"/>
    <mergeCell ref="A4:F4"/>
    <mergeCell ref="C15:E15"/>
    <mergeCell ref="C9:D9"/>
    <mergeCell ref="A10:B10"/>
  </mergeCells>
  <pageMargins left="0.25" right="0.32" top="0.75" bottom="0.54" header="0.19" footer="0.3"/>
  <pageSetup scale="58" fitToHeight="0" orientation="portrait" r:id="rId1"/>
  <headerFooter>
    <oddHeader>&amp;L
&amp;G&amp;R
&amp;G</oddHeader>
    <oddFooter>&amp;L&amp;P&amp;R&amp;"Segoe UI Semilight,Regular"&amp;K00-048الجزء الثالث</oddFooter>
  </headerFooter>
  <rowBreaks count="2" manualBreakCount="2">
    <brk id="36" max="10" man="1"/>
    <brk id="94" max="10" man="1"/>
  </rowBreaks>
  <colBreaks count="1" manualBreakCount="1">
    <brk id="10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E44"/>
  <sheetViews>
    <sheetView rightToLeft="1" topLeftCell="A4" zoomScaleNormal="100" zoomScaleSheetLayoutView="91" workbookViewId="0">
      <selection activeCell="C7" sqref="C7"/>
    </sheetView>
  </sheetViews>
  <sheetFormatPr defaultColWidth="8.85546875" defaultRowHeight="16.899999999999999"/>
  <cols>
    <col min="1" max="1" width="8.85546875" style="10"/>
    <col min="2" max="2" width="63.140625" style="10" bestFit="1" customWidth="1"/>
    <col min="3" max="4" width="16.7109375" style="10" customWidth="1"/>
    <col min="5" max="5" width="18" style="10" customWidth="1"/>
    <col min="6" max="16384" width="8.85546875" style="5"/>
  </cols>
  <sheetData>
    <row r="4" spans="2:5" ht="20.45">
      <c r="B4" s="12"/>
    </row>
    <row r="5" spans="2:5" ht="29.45">
      <c r="B5" s="391" t="s">
        <v>301</v>
      </c>
      <c r="C5" s="391"/>
      <c r="D5" s="391"/>
      <c r="E5" s="391"/>
    </row>
    <row r="6" spans="2:5" ht="20.45">
      <c r="B6" s="12"/>
      <c r="C6" s="227"/>
      <c r="D6" s="227"/>
    </row>
    <row r="7" spans="2:5" ht="17.45">
      <c r="B7" s="11"/>
      <c r="C7" s="227"/>
      <c r="D7" s="227"/>
      <c r="E7" s="11"/>
    </row>
    <row r="8" spans="2:5" ht="20.45">
      <c r="B8" s="12" t="s">
        <v>302</v>
      </c>
      <c r="C8" s="12"/>
      <c r="D8" s="12"/>
    </row>
    <row r="9" spans="2:5" ht="20.45">
      <c r="B9" s="28" t="s">
        <v>303</v>
      </c>
      <c r="C9" s="29" t="s">
        <v>304</v>
      </c>
      <c r="D9" s="29" t="s">
        <v>305</v>
      </c>
      <c r="E9" s="30" t="s">
        <v>306</v>
      </c>
    </row>
    <row r="10" spans="2:5" ht="20.45">
      <c r="B10" s="31" t="s">
        <v>307</v>
      </c>
      <c r="C10" s="32"/>
      <c r="D10" s="33"/>
      <c r="E10" s="34"/>
    </row>
    <row r="11" spans="2:5" ht="20.45">
      <c r="B11" s="35" t="s">
        <v>96</v>
      </c>
      <c r="C11" s="400">
        <f>'الجوانب الفنية والتمويلية'!G32</f>
        <v>0</v>
      </c>
      <c r="D11" s="36"/>
      <c r="E11" s="37"/>
    </row>
    <row r="12" spans="2:5" ht="20.45">
      <c r="B12" s="35" t="s">
        <v>103</v>
      </c>
      <c r="C12" s="400">
        <f>'الجوانب الفنية والتمويلية'!E41</f>
        <v>0</v>
      </c>
      <c r="D12" s="36"/>
      <c r="E12" s="37"/>
    </row>
    <row r="13" spans="2:5" ht="20.45">
      <c r="B13" s="35" t="s">
        <v>110</v>
      </c>
      <c r="C13" s="400">
        <f>'الجوانب الفنية والتمويلية'!G48</f>
        <v>0</v>
      </c>
      <c r="D13" s="36"/>
      <c r="E13" s="37"/>
    </row>
    <row r="14" spans="2:5" ht="20.45">
      <c r="B14" s="31" t="s">
        <v>308</v>
      </c>
      <c r="C14" s="401">
        <f>'الجوانب الفنية والتمويلية'!E16</f>
        <v>0</v>
      </c>
      <c r="D14" s="33"/>
      <c r="E14" s="34"/>
    </row>
    <row r="15" spans="2:5" ht="20.45">
      <c r="B15" s="31" t="s">
        <v>309</v>
      </c>
      <c r="C15" s="401"/>
      <c r="D15" s="38">
        <f>SUM(C11:C14)</f>
        <v>0</v>
      </c>
      <c r="E15" s="34"/>
    </row>
    <row r="16" spans="2:5" ht="20.45">
      <c r="B16" s="31" t="s">
        <v>310</v>
      </c>
      <c r="C16" s="402"/>
      <c r="D16" s="39"/>
      <c r="E16" s="40"/>
    </row>
    <row r="17" spans="2:5" ht="20.45">
      <c r="B17" s="35" t="s">
        <v>311</v>
      </c>
      <c r="C17" s="403">
        <f>'الجوانب المالية'!F16</f>
        <v>0</v>
      </c>
      <c r="D17" s="236">
        <f>Table2[[#This Row],[المبلغ]]/4</f>
        <v>0</v>
      </c>
      <c r="E17" s="41"/>
    </row>
    <row r="18" spans="2:5" ht="20.45">
      <c r="B18" s="35" t="s">
        <v>312</v>
      </c>
      <c r="C18" s="404">
        <f>SUM('الجوانب المالية'!F17:F19)</f>
        <v>0</v>
      </c>
      <c r="D18" s="33">
        <f>Table2[[#This Row],[المبلغ]]/4</f>
        <v>0</v>
      </c>
      <c r="E18" s="42"/>
    </row>
    <row r="19" spans="2:5" ht="20.45">
      <c r="B19" s="35" t="s">
        <v>313</v>
      </c>
      <c r="C19" s="404">
        <f>SUM('الجوانب المالية'!F20:F22)</f>
        <v>0</v>
      </c>
      <c r="D19" s="403">
        <f>Table2[[#This Row],[المبلغ]]/4</f>
        <v>0</v>
      </c>
      <c r="E19" s="42"/>
    </row>
    <row r="20" spans="2:5" ht="20.45">
      <c r="B20" s="35" t="s">
        <v>314</v>
      </c>
      <c r="C20" s="404">
        <f>'الجوانب المالية'!F15</f>
        <v>0</v>
      </c>
      <c r="D20" s="403">
        <f>Table2[[#This Row],[المبلغ]]/2</f>
        <v>0</v>
      </c>
      <c r="E20" s="34"/>
    </row>
    <row r="21" spans="2:5" ht="20.45">
      <c r="B21" s="31" t="s">
        <v>115</v>
      </c>
      <c r="C21" s="33">
        <f>SUM(C17:C20)</f>
        <v>0</v>
      </c>
      <c r="D21" s="36">
        <f>SUM(D17:D20)</f>
        <v>0</v>
      </c>
      <c r="E21" s="43"/>
    </row>
    <row r="22" spans="2:5" ht="20.45">
      <c r="B22" s="31"/>
      <c r="C22" s="32"/>
      <c r="D22" s="36"/>
      <c r="E22" s="34"/>
    </row>
    <row r="23" spans="2:5" ht="20.45">
      <c r="B23" s="31" t="s">
        <v>315</v>
      </c>
      <c r="C23" s="44"/>
      <c r="D23" s="36">
        <f>D15+D21</f>
        <v>0</v>
      </c>
      <c r="E23" s="45"/>
    </row>
    <row r="24" spans="2:5" ht="20.45">
      <c r="B24" s="35" t="s">
        <v>200</v>
      </c>
      <c r="C24" s="44"/>
      <c r="D24" s="404">
        <f>'الجوانب الفنية والتمويلية'!C174</f>
        <v>0</v>
      </c>
      <c r="E24" s="45"/>
    </row>
    <row r="25" spans="2:5" ht="20.45">
      <c r="B25" s="46" t="s">
        <v>316</v>
      </c>
      <c r="C25" s="47"/>
      <c r="D25" s="48">
        <f>'الجوانب الفنية والتمويلية'!D168</f>
        <v>0</v>
      </c>
      <c r="E25" s="49"/>
    </row>
    <row r="26" spans="2:5" ht="20.45">
      <c r="B26" s="12"/>
      <c r="C26" s="12"/>
      <c r="D26" s="12"/>
    </row>
    <row r="27" spans="2:5" ht="20.45">
      <c r="B27" s="12"/>
      <c r="C27" s="12"/>
      <c r="D27" s="12"/>
    </row>
    <row r="28" spans="2:5" ht="20.45">
      <c r="B28" s="12" t="s">
        <v>317</v>
      </c>
      <c r="C28" s="12"/>
      <c r="D28" s="12"/>
    </row>
    <row r="29" spans="2:5" ht="20.45">
      <c r="B29" s="18" t="s">
        <v>318</v>
      </c>
      <c r="C29" s="18" t="s">
        <v>319</v>
      </c>
      <c r="D29" s="18" t="s">
        <v>320</v>
      </c>
    </row>
    <row r="30" spans="2:5" ht="20.45">
      <c r="B30" s="13" t="s">
        <v>321</v>
      </c>
      <c r="C30" s="14"/>
      <c r="D30" s="14"/>
    </row>
    <row r="31" spans="2:5" ht="20.45">
      <c r="B31" s="15" t="s">
        <v>322</v>
      </c>
      <c r="C31" s="16">
        <f>'الجوانب المالية'!E77</f>
        <v>0</v>
      </c>
      <c r="D31" s="16"/>
    </row>
    <row r="32" spans="2:5" ht="20.45">
      <c r="B32" s="17" t="s">
        <v>323</v>
      </c>
      <c r="C32" s="14">
        <f>C31</f>
        <v>0</v>
      </c>
      <c r="D32" s="14"/>
    </row>
    <row r="33" spans="2:4" ht="20.45">
      <c r="B33" s="15" t="s">
        <v>324</v>
      </c>
      <c r="C33" s="16"/>
      <c r="D33" s="16"/>
    </row>
    <row r="34" spans="2:4" ht="20.45">
      <c r="B34" s="13" t="s">
        <v>311</v>
      </c>
      <c r="C34" s="14">
        <f>C17</f>
        <v>0</v>
      </c>
      <c r="D34" s="14"/>
    </row>
    <row r="35" spans="2:4" ht="20.45">
      <c r="B35" s="15" t="s">
        <v>325</v>
      </c>
      <c r="C35" s="16">
        <f>C18</f>
        <v>0</v>
      </c>
      <c r="D35" s="16"/>
    </row>
    <row r="36" spans="2:4" ht="20.45">
      <c r="B36" s="15" t="s">
        <v>314</v>
      </c>
      <c r="C36" s="16">
        <f>C20</f>
        <v>0</v>
      </c>
      <c r="D36" s="16"/>
    </row>
    <row r="37" spans="2:4" ht="20.45">
      <c r="B37" s="17" t="s">
        <v>326</v>
      </c>
      <c r="C37" s="14">
        <f>SUM(C34:C36)</f>
        <v>0</v>
      </c>
      <c r="D37" s="14"/>
    </row>
    <row r="38" spans="2:4" ht="20.45">
      <c r="B38" s="44" t="s">
        <v>327</v>
      </c>
      <c r="C38" s="16">
        <f>C32-C37</f>
        <v>0</v>
      </c>
      <c r="D38" s="16"/>
    </row>
    <row r="39" spans="2:4" ht="20.45">
      <c r="B39" s="13" t="s">
        <v>328</v>
      </c>
      <c r="C39" s="14">
        <f>C19</f>
        <v>0</v>
      </c>
      <c r="D39" s="14"/>
    </row>
    <row r="40" spans="2:4" ht="20.45">
      <c r="B40" s="15" t="s">
        <v>329</v>
      </c>
      <c r="C40" s="16">
        <f>'الجوانب المالية'!F23</f>
        <v>0</v>
      </c>
      <c r="D40" s="16"/>
    </row>
    <row r="41" spans="2:4" ht="20.45">
      <c r="B41" s="13" t="s">
        <v>330</v>
      </c>
      <c r="C41" s="14">
        <f>'الجوانب المالية'!F90</f>
        <v>0</v>
      </c>
      <c r="D41" s="14"/>
    </row>
    <row r="42" spans="2:4" ht="20.45">
      <c r="B42" s="44" t="s">
        <v>331</v>
      </c>
      <c r="C42" s="235">
        <f>C38-C39-C40-C41</f>
        <v>0</v>
      </c>
      <c r="D42" s="235"/>
    </row>
    <row r="43" spans="2:4" ht="20.45">
      <c r="B43" s="13" t="s">
        <v>332</v>
      </c>
      <c r="C43" s="14">
        <f>'الجوانب الفنية والتمويلية'!D174*12</f>
        <v>0</v>
      </c>
      <c r="D43" s="14"/>
    </row>
    <row r="44" spans="2:4" ht="20.45">
      <c r="B44" s="44" t="s">
        <v>333</v>
      </c>
      <c r="C44" s="235">
        <f>IFERROR(C42-C43,"")</f>
        <v>0</v>
      </c>
      <c r="D44" s="235"/>
    </row>
  </sheetData>
  <sheetProtection algorithmName="SHA-512" hashValue="MQ9UOFwaDkHvDpvmawKSHZcRXT8Ww6cFnINISBA5qPHyJ5wddDengixiL14gIEZVG+FOzY4PFi6oi1PZ7YfbaQ==" saltValue="H8KUKOgTZY53E6IOJagJpA==" spinCount="100000" sheet="1" objects="1" scenarios="1" selectLockedCells="1"/>
  <mergeCells count="1">
    <mergeCell ref="B5:E5"/>
  </mergeCells>
  <pageMargins left="0.25" right="0.25" top="0.91" bottom="0.75" header="0.3" footer="0.3"/>
  <pageSetup paperSize="9" scale="70" orientation="portrait" r:id="rId1"/>
  <headerFooter>
    <oddHeader>&amp;L
     &amp;G&amp;C
&amp;R
&amp;G</oddHeader>
    <oddFooter>&amp;L&amp;P&amp;R&amp;"Segoe UI Semilight,Regular"&amp;K00-048الملخص المالي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Harout Mardirossian</cp:lastModifiedBy>
  <cp:revision/>
  <dcterms:created xsi:type="dcterms:W3CDTF">2006-09-16T00:00:00Z</dcterms:created>
  <dcterms:modified xsi:type="dcterms:W3CDTF">2023-12-14T16:15:47Z</dcterms:modified>
  <cp:category/>
  <cp:contentStatus/>
</cp:coreProperties>
</file>